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6.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7.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8.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9.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drawings/drawing10.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11.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drawings/drawing12.xml" ContentType="application/vnd.openxmlformats-officedocument.drawing+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drawings/drawing13.xml" ContentType="application/vnd.openxmlformats-officedocument.drawing+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drawings/drawing14.xml" ContentType="application/vnd.openxmlformats-officedocument.drawing+xml"/>
  <Override PartName="/xl/ctrlProps/ctrlProp572.xml" ContentType="application/vnd.ms-excel.controlproperties+xml"/>
  <Override PartName="/xl/ctrlProps/ctrlProp573.xml" ContentType="application/vnd.ms-excel.controlproperties+xml"/>
  <Override PartName="/xl/drawings/drawing15.xml" ContentType="application/vnd.openxmlformats-officedocument.drawing+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hendall-my.sharepoint.com/personal/priyanka_yadav_hendall_com/Documents/Documents/Task 6- URS/2024/Data Processing/AR/"/>
    </mc:Choice>
  </mc:AlternateContent>
  <xr:revisionPtr revIDLastSave="0" documentId="8_{3E34E74F-BBF4-4C87-ADB3-0E2AD8A03A8B}" xr6:coauthVersionLast="47" xr6:coauthVersionMax="47" xr10:uidLastSave="{00000000-0000-0000-0000-000000000000}"/>
  <bookViews>
    <workbookView xWindow="22932" yWindow="-108" windowWidth="23256" windowHeight="13896" tabRatio="733" firstSheet="2" activeTab="6" xr2:uid="{471E2731-4033-4876-B299-9A5604C2168C}"/>
  </bookViews>
  <sheets>
    <sheet name="Changes from 2023" sheetId="1" r:id="rId1"/>
    <sheet name="Edit Checks for URS Tables" sheetId="49" r:id="rId2"/>
    <sheet name="Table1" sheetId="3" r:id="rId3"/>
    <sheet name="Table2A" sheetId="4" r:id="rId4"/>
    <sheet name="Table2B" sheetId="5" r:id="rId5"/>
    <sheet name="Table2C" sheetId="46" r:id="rId6"/>
    <sheet name="Table2D" sheetId="47" r:id="rId7"/>
    <sheet name="Table3" sheetId="6" r:id="rId8"/>
    <sheet name="Table4" sheetId="7" r:id="rId9"/>
    <sheet name="Table4A" sheetId="8" r:id="rId10"/>
    <sheet name="Table5A" sheetId="9" r:id="rId11"/>
    <sheet name="Table5B" sheetId="10" r:id="rId12"/>
    <sheet name="Table6" sheetId="11" r:id="rId13"/>
    <sheet name="Table7A" sheetId="12" r:id="rId14"/>
    <sheet name="Table7B" sheetId="13" r:id="rId15"/>
    <sheet name="Table7C" sheetId="33" r:id="rId16"/>
    <sheet name="Table8" sheetId="14" r:id="rId17"/>
    <sheet name="Table9" sheetId="41" r:id="rId18"/>
    <sheet name="Table10" sheetId="16" r:id="rId19"/>
    <sheet name="Table11" sheetId="36" r:id="rId20"/>
    <sheet name="Table11A" sheetId="18" r:id="rId21"/>
    <sheet name="Table12" sheetId="19" r:id="rId22"/>
    <sheet name="Table14A" sheetId="20" r:id="rId23"/>
    <sheet name="Table14B" sheetId="21" r:id="rId24"/>
    <sheet name="Table14C" sheetId="23" r:id="rId25"/>
    <sheet name="Table15" sheetId="22" r:id="rId26"/>
    <sheet name="Table16A" sheetId="44" r:id="rId27"/>
    <sheet name="Table 16B" sheetId="45" r:id="rId28"/>
    <sheet name="Table16C" sheetId="40" r:id="rId29"/>
    <sheet name="Table16D" sheetId="48" r:id="rId30"/>
    <sheet name="Table17" sheetId="34" r:id="rId31"/>
    <sheet name="Table19A" sheetId="52" r:id="rId32"/>
    <sheet name="Table19B" sheetId="27" r:id="rId33"/>
    <sheet name="Table20A" sheetId="28" r:id="rId34"/>
    <sheet name="Table20B" sheetId="29" r:id="rId35"/>
    <sheet name="Table21" sheetId="30" r:id="rId36"/>
    <sheet name="General Comments" sheetId="31" r:id="rId37"/>
  </sheets>
  <externalReferences>
    <externalReference r:id="rId38"/>
  </externalReferences>
  <definedNames>
    <definedName name="_na14_10" localSheetId="1">#REF!</definedName>
    <definedName name="_na14_10" localSheetId="31">[1]Table14A!$H$15</definedName>
    <definedName name="_na14_10">Table14A!$H$15</definedName>
    <definedName name="_na141" localSheetId="1">#REF!</definedName>
    <definedName name="_na141" localSheetId="31">[1]Table14A!$H$14</definedName>
    <definedName name="_na141">Table14A!$H$14</definedName>
    <definedName name="_na142" localSheetId="1">#REF!</definedName>
    <definedName name="_na142" localSheetId="31">[1]Table14A!$H$17</definedName>
    <definedName name="_na142">Table14A!$H$17</definedName>
    <definedName name="AI_F" localSheetId="1">#REF!</definedName>
    <definedName name="AI_F" localSheetId="31">[1]Table2A!$J$23</definedName>
    <definedName name="AI_F">Table2A!$J$23</definedName>
    <definedName name="AI_GNC" localSheetId="1">#REF!</definedName>
    <definedName name="AI_GNC" localSheetId="31">[1]Table2A!$N$23</definedName>
    <definedName name="AI_GNC">Table2A!$N$23</definedName>
    <definedName name="AI_M" localSheetId="1">#REF!</definedName>
    <definedName name="AI_M" localSheetId="31">[1]Table2A!$K$23</definedName>
    <definedName name="AI_M">Table2A!$K$23</definedName>
    <definedName name="AI_NA" localSheetId="1">#REF!</definedName>
    <definedName name="AI_NA" localSheetId="31">[1]Table2A!$P$23</definedName>
    <definedName name="AI_NA">Table2A!$P$23</definedName>
    <definedName name="AI_O" localSheetId="1">#REF!</definedName>
    <definedName name="AI_O" localSheetId="31">[1]Table2A!$O$23</definedName>
    <definedName name="AI_O">Table2A!$O$23</definedName>
    <definedName name="AI_TM" localSheetId="1">#REF!</definedName>
    <definedName name="AI_TM" localSheetId="31">[1]Table2A!$M$23</definedName>
    <definedName name="AI_TM">Table2A!$M$23</definedName>
    <definedName name="AI_TW" localSheetId="1">#REF!</definedName>
    <definedName name="AI_TW" localSheetId="31">[1]Table2A!$L$23</definedName>
    <definedName name="AI_TW">Table2A!$L$23</definedName>
    <definedName name="AL_M">Table2A!$K$23</definedName>
    <definedName name="AS_F" localSheetId="1">#REF!</definedName>
    <definedName name="AS_F" localSheetId="31">[1]Table2A!$Q$23</definedName>
    <definedName name="AS_F">Table2A!$Q$23</definedName>
    <definedName name="AS_GNC" localSheetId="1">#REF!</definedName>
    <definedName name="AS_GNC" localSheetId="31">[1]Table2A!$U$23</definedName>
    <definedName name="AS_GNC">Table2A!$U$23</definedName>
    <definedName name="AS_M" localSheetId="1">#REF!</definedName>
    <definedName name="AS_M" localSheetId="31">[1]Table2A!$R$23</definedName>
    <definedName name="AS_M">Table2A!$R$23</definedName>
    <definedName name="AS_NA" localSheetId="1">#REF!</definedName>
    <definedName name="AS_NA" localSheetId="31">[1]Table2A!$W$23</definedName>
    <definedName name="AS_NA">Table2A!$W$23</definedName>
    <definedName name="AS_O" localSheetId="1">#REF!</definedName>
    <definedName name="AS_O" localSheetId="31">[1]Table2A!$V$23</definedName>
    <definedName name="AS_O">Table2A!$V$23</definedName>
    <definedName name="AS_TM" localSheetId="1">#REF!</definedName>
    <definedName name="AS_TM" localSheetId="31">[1]Table2A!$T$23</definedName>
    <definedName name="AS_TM">Table2A!$T$23</definedName>
    <definedName name="AS_TW" localSheetId="1">#REF!</definedName>
    <definedName name="AS_TW" localSheetId="31">[1]Table2A!$S$23</definedName>
    <definedName name="AS_TW">Table2A!$S$23</definedName>
    <definedName name="BK_F" localSheetId="1">#REF!</definedName>
    <definedName name="BK_F" localSheetId="31">[1]Table2A!$X$23</definedName>
    <definedName name="BK_F">Table2A!$X$23</definedName>
    <definedName name="BK_GNC" localSheetId="1">#REF!</definedName>
    <definedName name="BK_GNC" localSheetId="31">[1]Table2A!$AB$23</definedName>
    <definedName name="BK_GNC">Table2A!$AB$23</definedName>
    <definedName name="BK_M" localSheetId="1">#REF!</definedName>
    <definedName name="BK_M" localSheetId="31">[1]Table2A!$Y$23</definedName>
    <definedName name="BK_M">Table2A!$Y$23</definedName>
    <definedName name="BK_NA" localSheetId="1">#REF!</definedName>
    <definedName name="BK_NA" localSheetId="31">[1]Table2A!$AD$23</definedName>
    <definedName name="BK_NA">Table2A!$AD$23</definedName>
    <definedName name="BK_O" localSheetId="31">[1]Table2A!$AC$23</definedName>
    <definedName name="BK_O">Table2A!$AC$23</definedName>
    <definedName name="BK_TM" localSheetId="1">#REF!</definedName>
    <definedName name="BK_TM" localSheetId="31">[1]Table2A!$AA$23</definedName>
    <definedName name="BK_TM">Table2A!$AA$23</definedName>
    <definedName name="BK_TW" localSheetId="1">#REF!</definedName>
    <definedName name="BK_TW" localSheetId="31">[1]Table2A!$Z$23</definedName>
    <definedName name="BK_TW">Table2A!$Z$23</definedName>
    <definedName name="CS_T7" localSheetId="1">#REF!</definedName>
    <definedName name="CS_T7" localSheetId="31">[1]Table7A!$K$17</definedName>
    <definedName name="CS_T7">Table7A!$K$17</definedName>
    <definedName name="ESMI_T7" localSheetId="1">#REF!</definedName>
    <definedName name="ESMI_T7" localSheetId="31">[1]Table7A!$K$12</definedName>
    <definedName name="ESMI_T7">Table7A!$K$12</definedName>
    <definedName name="na_14_1">Table14A!$H$14</definedName>
    <definedName name="na_14_2" localSheetId="1">#REF!</definedName>
    <definedName name="na_14_2" localSheetId="31">[1]Table14A!$H$16</definedName>
    <definedName name="na_14_2">Table14A!$H$16</definedName>
    <definedName name="na_14_3">Table14A!$H$17</definedName>
    <definedName name="na_14_4" localSheetId="1">#REF!</definedName>
    <definedName name="na_14_4" localSheetId="31">[1]Table14A!$H$18</definedName>
    <definedName name="na_14_4">Table14A!$H$18</definedName>
    <definedName name="na_14_5" localSheetId="1">#REF!</definedName>
    <definedName name="na_14_5" localSheetId="31">[1]Table14A!$H$19</definedName>
    <definedName name="na_14_5">Table14A!$H$19</definedName>
    <definedName name="na_14_6" localSheetId="1">#REF!</definedName>
    <definedName name="na_14_6" localSheetId="31">[1]Table14A!$H$22</definedName>
    <definedName name="na_14_6">Table14A!$H$22</definedName>
    <definedName name="na_14_7" localSheetId="1">#REF!</definedName>
    <definedName name="na_14_7" localSheetId="31">[1]Table14A!$H$23</definedName>
    <definedName name="na_14_7">Table14A!$H$23</definedName>
    <definedName name="na_14_8" localSheetId="1">#REF!</definedName>
    <definedName name="na_14_8" localSheetId="31">[1]Table14A!$H$20</definedName>
    <definedName name="na_14_8">Table14A!$H$20</definedName>
    <definedName name="na_14_9" localSheetId="1">#REF!</definedName>
    <definedName name="na_14_9" localSheetId="31">[1]Table14A!$H$21</definedName>
    <definedName name="na_14_9">Table14A!$H$21</definedName>
    <definedName name="na_14_t" localSheetId="1">#REF!</definedName>
    <definedName name="na_14_t" localSheetId="31">[1]Table14A!$H$24</definedName>
    <definedName name="na_14_t">Table14A!$H$24</definedName>
    <definedName name="na_15_3">Table14A!$H$17</definedName>
    <definedName name="NH_F" localSheetId="1">#REF!</definedName>
    <definedName name="NH_F" localSheetId="31">[1]Table2A!$AE$23</definedName>
    <definedName name="NH_F">Table2A!$AE$23</definedName>
    <definedName name="NH_GNC" localSheetId="1">#REF!</definedName>
    <definedName name="NH_GNC" localSheetId="31">[1]Table2A!$AI$23</definedName>
    <definedName name="NH_GNC">Table2A!$AI$23</definedName>
    <definedName name="NH_M" localSheetId="1">#REF!</definedName>
    <definedName name="NH_M" localSheetId="31">[1]Table2A!$AF$23</definedName>
    <definedName name="NH_M">Table2A!$AF$23</definedName>
    <definedName name="NH_NA" localSheetId="1">#REF!</definedName>
    <definedName name="NH_NA" localSheetId="31">[1]Table2A!$AK$23</definedName>
    <definedName name="NH_NA">Table2A!$AK$23</definedName>
    <definedName name="NH_O" localSheetId="1">#REF!</definedName>
    <definedName name="NH_O" localSheetId="31">[1]Table2A!$AJ$23</definedName>
    <definedName name="NH_O">Table2A!$AJ$23</definedName>
    <definedName name="NH_TM" localSheetId="1">#REF!</definedName>
    <definedName name="NH_TM" localSheetId="31">[1]Table2A!$AH$23</definedName>
    <definedName name="NH_TM">Table2A!$AH$23</definedName>
    <definedName name="NH_TW" localSheetId="1">#REF!</definedName>
    <definedName name="NH_TW" localSheetId="31">[1]Table2A!$AG$23</definedName>
    <definedName name="NH_TW">Table2A!$AG$23</definedName>
    <definedName name="RMR_F" localSheetId="1">#REF!</definedName>
    <definedName name="RMR_F" localSheetId="31">[1]Table2A!$AZ$23</definedName>
    <definedName name="RMR_F">Table2A!$AZ$23</definedName>
    <definedName name="RMR_GNC" localSheetId="1">#REF!</definedName>
    <definedName name="RMR_GNC" localSheetId="31">[1]Table2A!$BD$23</definedName>
    <definedName name="RMR_GNC">Table2A!$BD$23</definedName>
    <definedName name="RMR_M" localSheetId="1">#REF!</definedName>
    <definedName name="RMR_M" localSheetId="31">[1]Table2A!$BA$23</definedName>
    <definedName name="RMR_M">Table2A!$BA$23</definedName>
    <definedName name="RMR_NA" localSheetId="1">#REF!</definedName>
    <definedName name="RMR_NA" localSheetId="31">[1]Table2A!$BF$23</definedName>
    <definedName name="RMR_NA">Table2A!$BF$23</definedName>
    <definedName name="RMR_O" localSheetId="1">#REF!</definedName>
    <definedName name="RMR_O" localSheetId="31">[1]Table2A!$BE$23</definedName>
    <definedName name="RMR_O">Table2A!$BE$23</definedName>
    <definedName name="RMR_TM" localSheetId="1">#REF!</definedName>
    <definedName name="RMR_TM" localSheetId="31">[1]Table2A!$BC$23</definedName>
    <definedName name="RMR_TM">Table2A!$BC$23</definedName>
    <definedName name="RMR_TW" localSheetId="1">#REF!</definedName>
    <definedName name="RMR_TW" localSheetId="31">[1]Table2A!$BB$23</definedName>
    <definedName name="RMR_TW">Table2A!$BB$23</definedName>
    <definedName name="RNA_F" localSheetId="1">#REF!</definedName>
    <definedName name="RNA_F" localSheetId="31">[1]Table2A!$BG$23</definedName>
    <definedName name="RNA_F">Table2A!$BG$23</definedName>
    <definedName name="RNA_GNC" localSheetId="1">#REF!</definedName>
    <definedName name="RNA_GNC" localSheetId="31">[1]Table2A!$BK$23</definedName>
    <definedName name="RNA_GNC">Table2A!$BK$23</definedName>
    <definedName name="RNA_M" localSheetId="1">#REF!</definedName>
    <definedName name="RNA_M" localSheetId="31">[1]Table2A!$BH$23</definedName>
    <definedName name="RNA_M">Table2A!$BH$23</definedName>
    <definedName name="RNA_NA" localSheetId="1">#REF!</definedName>
    <definedName name="RNA_NA" localSheetId="31">[1]Table2A!$BM$23</definedName>
    <definedName name="RNA_NA">Table2A!$BM$23</definedName>
    <definedName name="RNA_O" localSheetId="1">#REF!</definedName>
    <definedName name="RNA_O" localSheetId="31">[1]Table2A!$BL$23</definedName>
    <definedName name="RNA_O">Table2A!$BL$23</definedName>
    <definedName name="RNA_TM" localSheetId="1">#REF!</definedName>
    <definedName name="RNA_TM" localSheetId="31">[1]Table2A!$BJ$23</definedName>
    <definedName name="RNA_TM">Table2A!$BJ$23</definedName>
    <definedName name="RNA_TW" localSheetId="1">#REF!</definedName>
    <definedName name="RNA_TW" localSheetId="31">[1]Table2A!$BI$23</definedName>
    <definedName name="RNA_TW">Table2A!$BI$23</definedName>
    <definedName name="SOR_F" localSheetId="1">#REF!</definedName>
    <definedName name="SOR_F" localSheetId="31">[1]Table2A!$AS$23</definedName>
    <definedName name="SOR_F">Table2A!$AS$23</definedName>
    <definedName name="SOR_GNC" localSheetId="1">#REF!</definedName>
    <definedName name="SOR_GNC" localSheetId="31">[1]Table2A!$AW$23</definedName>
    <definedName name="SOR_GNC">Table2A!$AW$23</definedName>
    <definedName name="SOR_M" localSheetId="1">#REF!</definedName>
    <definedName name="SOR_M" localSheetId="31">[1]Table2A!$AT$23</definedName>
    <definedName name="SOR_M">Table2A!$AT$23</definedName>
    <definedName name="SOR_NA" localSheetId="1">#REF!</definedName>
    <definedName name="SOR_NA" localSheetId="31">[1]Table2A!$AY$23</definedName>
    <definedName name="SOR_NA">Table2A!$AY$23</definedName>
    <definedName name="SOR_O" localSheetId="1">#REF!</definedName>
    <definedName name="SOR_O" localSheetId="31">[1]Table2A!$AX$23</definedName>
    <definedName name="SOR_O">Table2A!$AX$23</definedName>
    <definedName name="SOR_TM" localSheetId="1">#REF!</definedName>
    <definedName name="SOR_TM" localSheetId="31">[1]Table2A!$AV$23</definedName>
    <definedName name="SOR_TM">Table2A!$AV$23</definedName>
    <definedName name="SOR_TW" localSheetId="1">#REF!</definedName>
    <definedName name="SOR_TW" localSheetId="31">[1]Table2A!$AU$23</definedName>
    <definedName name="SOR_TW">Table2A!$AU$23</definedName>
    <definedName name="t_14_1" localSheetId="1">#REF!</definedName>
    <definedName name="t_14_1" localSheetId="31">[1]Table14A!$I$14</definedName>
    <definedName name="t_14_1">Table14A!$I$14</definedName>
    <definedName name="t_14_10" localSheetId="1">#REF!</definedName>
    <definedName name="t_14_10" localSheetId="31">[1]Table14A!$I$15</definedName>
    <definedName name="t_14_10">Table14A!$I$15</definedName>
    <definedName name="t_14_2" localSheetId="1">#REF!</definedName>
    <definedName name="t_14_2" localSheetId="31">[1]Table14A!$I$16</definedName>
    <definedName name="t_14_2">Table14A!$I$16</definedName>
    <definedName name="t_14_3" localSheetId="1">#REF!</definedName>
    <definedName name="t_14_3" localSheetId="31">[1]Table14A!$I$17</definedName>
    <definedName name="t_14_3">Table14A!$I$17</definedName>
    <definedName name="t_14_4" localSheetId="1">#REF!</definedName>
    <definedName name="t_14_4" localSheetId="31">[1]Table14A!$I$18</definedName>
    <definedName name="t_14_4">Table14A!$I$18</definedName>
    <definedName name="t_14_5" localSheetId="1">#REF!</definedName>
    <definedName name="t_14_5" localSheetId="31">[1]Table14A!$I$19</definedName>
    <definedName name="t_14_5">Table14A!$I$19</definedName>
    <definedName name="t_14_6" localSheetId="1">#REF!</definedName>
    <definedName name="t_14_6" localSheetId="31">[1]Table14A!$I$22</definedName>
    <definedName name="t_14_6">Table14A!$I$22</definedName>
    <definedName name="t_14_7" localSheetId="1">#REF!</definedName>
    <definedName name="t_14_7" localSheetId="31">[1]Table14A!$I$23</definedName>
    <definedName name="t_14_7">Table14A!$I$23</definedName>
    <definedName name="t_14_8" localSheetId="1">#REF!</definedName>
    <definedName name="t_14_8" localSheetId="31">[1]Table14A!$I$20</definedName>
    <definedName name="t_14_8">Table14A!$I$20</definedName>
    <definedName name="t_14_9" localSheetId="1">#REF!</definedName>
    <definedName name="t_14_9" localSheetId="31">[1]Table14A!$I$21</definedName>
    <definedName name="t_14_9">Table14A!$I$21</definedName>
    <definedName name="t_14_t" localSheetId="1">#REF!</definedName>
    <definedName name="t_14_t" localSheetId="31">[1]Table14A!$I$24</definedName>
    <definedName name="t_14_t">Table14A!$I$24</definedName>
    <definedName name="t_4_1" localSheetId="1">#REF!</definedName>
    <definedName name="t_4_1" localSheetId="31">[1]Table4!$BF$12</definedName>
    <definedName name="t_4_1">Table4!$BF$12</definedName>
    <definedName name="t_4_2" localSheetId="1">#REF!</definedName>
    <definedName name="t_4_2" localSheetId="31">[1]Table4!$BF$13</definedName>
    <definedName name="t_4_2">Table4!$BF$13</definedName>
    <definedName name="t_4_3" localSheetId="1">#REF!</definedName>
    <definedName name="t_4_3" localSheetId="31">[1]Table4!$BF$14</definedName>
    <definedName name="t_4_3">Table4!$BF$14</definedName>
    <definedName name="t_4_4" localSheetId="1">#REF!</definedName>
    <definedName name="t_4_4" localSheetId="31">[1]Table4!$BF$15</definedName>
    <definedName name="t_4_4">Table4!$BF$15</definedName>
    <definedName name="t_4_5">Table4!$BF$15</definedName>
    <definedName name="t_4_t" localSheetId="1">#REF!</definedName>
    <definedName name="t_4_t" localSheetId="31">[1]Table4!$BF$16</definedName>
    <definedName name="t_4_t">Table4!$BF$16</definedName>
    <definedName name="T3_C_F">Table3!$BU$12</definedName>
    <definedName name="T3_C_GNC">Table3!$BY$12</definedName>
    <definedName name="T3_C_M">Table3!$BV$12</definedName>
    <definedName name="T3_C_NA">Table3!$CA$12</definedName>
    <definedName name="T3_C_O">Table3!$BZ$12</definedName>
    <definedName name="T3_C_TM">Table3!$BX$12</definedName>
    <definedName name="T3_C_TW">Table3!$BW$12</definedName>
    <definedName name="T3_F">Table3!$BU$12</definedName>
    <definedName name="T3_H_F">Table3!$BU$13</definedName>
    <definedName name="T3_H_GNC">Table3!$BY$13</definedName>
    <definedName name="T3_H_M">Table3!$BV$13</definedName>
    <definedName name="T3_H_NA">Table3!$CA$13</definedName>
    <definedName name="T3_H_O">Table3!$BZ$13</definedName>
    <definedName name="T3_H_TM">Table3!$BX$13</definedName>
    <definedName name="T3_H_TW">Table3!$BW$13</definedName>
    <definedName name="T3_O_F">Table3!$BU$14</definedName>
    <definedName name="T3_O_GNC">Table3!$BY$14</definedName>
    <definedName name="T3_O_M">Table3!$BV$14</definedName>
    <definedName name="T3_O_NA">Table3!$CA$14</definedName>
    <definedName name="T3_O_O">Table3!$BZ$14</definedName>
    <definedName name="T3_O_TM">Table3!$BX$14</definedName>
    <definedName name="T3_O_TW">Table3!$BW$14</definedName>
    <definedName name="T3_R_F">Table3!$BU$15</definedName>
    <definedName name="T3_R_GNC">Table3!$BY$15</definedName>
    <definedName name="T3_R_M">Table3!$BV$15</definedName>
    <definedName name="T3_R_NA">Table3!$CA$15</definedName>
    <definedName name="T3_R_O">Table3!$BZ$15</definedName>
    <definedName name="T3_R_TM">Table3!$BX$15</definedName>
    <definedName name="T3_R_TW">Table3!$BW$15</definedName>
    <definedName name="T7_CSC">Table7B!$K$11</definedName>
    <definedName name="T7_ESMI">Table7B!$K$14</definedName>
    <definedName name="Total_15A_1">Table14C!$CB$12</definedName>
    <definedName name="Total_15A_2">Table14C!$CB$13</definedName>
    <definedName name="Total_15A_3">Table14C!$CB$14</definedName>
    <definedName name="Total_15A_4">Table14C!$CB$15</definedName>
    <definedName name="total_2_1" localSheetId="1">#REF!</definedName>
    <definedName name="total_2_1" localSheetId="31">[1]Table2A!$I$13</definedName>
    <definedName name="total_2_1">Table2A!$I$13</definedName>
    <definedName name="total_2_10" localSheetId="1">#REF!</definedName>
    <definedName name="total_2_10" localSheetId="31">[1]Table2A!$I$14</definedName>
    <definedName name="total_2_10">Table2A!$I$14</definedName>
    <definedName name="total_2_2" localSheetId="1">#REF!</definedName>
    <definedName name="total_2_2" localSheetId="31">[1]Table2A!$I$15</definedName>
    <definedName name="total_2_2">Table2A!$I$15</definedName>
    <definedName name="total_2_3" localSheetId="1">#REF!</definedName>
    <definedName name="total_2_3" localSheetId="31">[1]Table2A!$I$16</definedName>
    <definedName name="total_2_3">Table2A!$I$16</definedName>
    <definedName name="total_2_4" localSheetId="1">#REF!</definedName>
    <definedName name="total_2_4" localSheetId="31">[1]Table2A!$I$19</definedName>
    <definedName name="total_2_4">Table2A!$I$19</definedName>
    <definedName name="total_2_5" localSheetId="1">#REF!</definedName>
    <definedName name="total_2_5" localSheetId="31">[1]Table2A!$I$20</definedName>
    <definedName name="total_2_5">Table2A!$I$20</definedName>
    <definedName name="total_2_6" localSheetId="1">#REF!</definedName>
    <definedName name="total_2_6" localSheetId="31">[1]Table2A!$I$21</definedName>
    <definedName name="total_2_6">Table2A!$I$21</definedName>
    <definedName name="total_2_7" localSheetId="1">#REF!</definedName>
    <definedName name="total_2_7" localSheetId="31">[1]Table2A!$I$22</definedName>
    <definedName name="total_2_7">Table2A!$I$22</definedName>
    <definedName name="total_2_8" localSheetId="1">#REF!</definedName>
    <definedName name="total_2_8" localSheetId="31">[1]Table2A!$I$17</definedName>
    <definedName name="total_2_8">Table2A!$I$17</definedName>
    <definedName name="total_2_9" localSheetId="1">#REF!</definedName>
    <definedName name="total_2_9" localSheetId="31">[1]Table2A!$I$18</definedName>
    <definedName name="total_2_9">Table2A!$I$18</definedName>
    <definedName name="total_2_t" localSheetId="1">#REF!</definedName>
    <definedName name="total_2_t" localSheetId="31">[1]Table2A!$I$24</definedName>
    <definedName name="total_2_t">Table2A!$I$24</definedName>
    <definedName name="total_3_1" localSheetId="1">#REF!</definedName>
    <definedName name="total_3_1" localSheetId="31">[1]Table3!$CB$12</definedName>
    <definedName name="total_3_1">Table3!$CB$12</definedName>
    <definedName name="total_3_2" localSheetId="1">#REF!</definedName>
    <definedName name="total_3_2" localSheetId="31">[1]Table3!$CB$13</definedName>
    <definedName name="total_3_2">Table3!$CB$13</definedName>
    <definedName name="total_3_3" localSheetId="1">#REF!</definedName>
    <definedName name="total_3_3" localSheetId="31">[1]Table3!$CB$14</definedName>
    <definedName name="total_3_3">Table3!$CB$14</definedName>
    <definedName name="total_3_4" localSheetId="1">#REF!</definedName>
    <definedName name="total_3_4" localSheetId="31">[1]Table3!$CB$15</definedName>
    <definedName name="total_3_4">Table3!$CB$15</definedName>
    <definedName name="total_5a_1" localSheetId="1">#REF!</definedName>
    <definedName name="total_5a_1" localSheetId="31">[1]Table5A!$I$14</definedName>
    <definedName name="total_5a_1">Table5A!$I$14</definedName>
    <definedName name="total_5a_2" localSheetId="1">#REF!</definedName>
    <definedName name="total_5a_2" localSheetId="31">[1]Table5A!$I$15</definedName>
    <definedName name="total_5a_2">Table5A!$I$15</definedName>
    <definedName name="total_5a_3" localSheetId="1">#REF!</definedName>
    <definedName name="total_5a_3" localSheetId="31">[1]Table5A!$I$16</definedName>
    <definedName name="total_5a_3">Table5A!$I$16</definedName>
    <definedName name="total_5a_4" localSheetId="1">#REF!</definedName>
    <definedName name="total_5a_4" localSheetId="31">[1]Table5A!$I$17</definedName>
    <definedName name="total_5a_4">Table5A!$I$17</definedName>
    <definedName name="total_5a_t" localSheetId="1">#REF!</definedName>
    <definedName name="total_5a_t" localSheetId="31">[1]Table5A!$I$18</definedName>
    <definedName name="total_5a_t">Table5A!$I$18</definedName>
    <definedName name="total_T3_1">Table3!$CB$12</definedName>
    <definedName name="total15A_3_1">Table14C!$CB$12</definedName>
    <definedName name="totalAI" localSheetId="31">[1]Table2C!$U$21</definedName>
    <definedName name="totalAI">Table2C!$U$21</definedName>
    <definedName name="totalAS" localSheetId="31">[1]Table2C!$V$21</definedName>
    <definedName name="totalAS">Table2C!$V$21</definedName>
    <definedName name="totalB" localSheetId="31">[1]Table2C!$W$21</definedName>
    <definedName name="totalB">Table2C!$W$21</definedName>
    <definedName name="totalf_14_1" localSheetId="1">#REF!</definedName>
    <definedName name="totalf_14_1" localSheetId="31">[1]Table14A!$B$14</definedName>
    <definedName name="totalf_14_1">Table14A!$B$14</definedName>
    <definedName name="totalf_14_1_1">Table14A!$B$14</definedName>
    <definedName name="totalf_14_10" localSheetId="1">#REF!</definedName>
    <definedName name="totalf_14_10" localSheetId="31">[1]Table14A!$B$15</definedName>
    <definedName name="totalf_14_10">Table14A!$B$15</definedName>
    <definedName name="totalf_14_2" localSheetId="1">#REF!</definedName>
    <definedName name="totalf_14_2" localSheetId="31">[1]Table14A!$B$16</definedName>
    <definedName name="totalf_14_2">Table14A!$B$16</definedName>
    <definedName name="totalf_14_3" localSheetId="1">#REF!</definedName>
    <definedName name="totalf_14_3" localSheetId="31">[1]Table14A!$B$17</definedName>
    <definedName name="totalf_14_3">Table14A!$B$17</definedName>
    <definedName name="totalf_14_4" localSheetId="1">#REF!</definedName>
    <definedName name="totalf_14_4" localSheetId="31">[1]Table14A!$B$18</definedName>
    <definedName name="totalf_14_4">Table14A!$B$18</definedName>
    <definedName name="totalf_14_5" localSheetId="1">#REF!</definedName>
    <definedName name="totalf_14_5" localSheetId="31">[1]Table14A!$B$19</definedName>
    <definedName name="totalf_14_5">Table14A!$B$19</definedName>
    <definedName name="totalf_14_6" localSheetId="1">#REF!</definedName>
    <definedName name="totalf_14_6" localSheetId="31">[1]Table14A!$B$22</definedName>
    <definedName name="totalf_14_6">Table14A!$B$22</definedName>
    <definedName name="totalf_14_7" localSheetId="1">#REF!</definedName>
    <definedName name="totalf_14_7" localSheetId="31">[1]Table14A!$B$23</definedName>
    <definedName name="totalf_14_7">Table14A!$B$23</definedName>
    <definedName name="totalf_14_8" localSheetId="1">#REF!</definedName>
    <definedName name="totalf_14_8" localSheetId="31">[1]Table14A!$B$20</definedName>
    <definedName name="totalf_14_8">Table14A!$B$20</definedName>
    <definedName name="totalf_14_9" localSheetId="1">#REF!</definedName>
    <definedName name="totalf_14_9" localSheetId="31">[1]Table14A!$B$21</definedName>
    <definedName name="totalf_14_9">Table14A!$B$21</definedName>
    <definedName name="totalf_14_t" localSheetId="1">#REF!</definedName>
    <definedName name="totalf_14_t" localSheetId="31">[1]Table14A!$B$24</definedName>
    <definedName name="totalf_14_t">Table14A!$B$24</definedName>
    <definedName name="totalf_2_1" localSheetId="1">#REF!</definedName>
    <definedName name="totalf_2_1" localSheetId="31">[1]Table2A!$B$13</definedName>
    <definedName name="totalf_2_1">Table2A!$B$13</definedName>
    <definedName name="totalf_2_10" localSheetId="1">#REF!</definedName>
    <definedName name="totalf_2_10" localSheetId="31">[1]Table2A!$B$14</definedName>
    <definedName name="totalf_2_10">Table2A!$B$14</definedName>
    <definedName name="totalf_2_2" localSheetId="1">#REF!</definedName>
    <definedName name="totalf_2_2" localSheetId="31">[1]Table2A!$B$15</definedName>
    <definedName name="totalf_2_2">Table2A!$B$15</definedName>
    <definedName name="totalf_2_3" localSheetId="1">#REF!</definedName>
    <definedName name="totalf_2_3" localSheetId="31">[1]Table2A!$B$16</definedName>
    <definedName name="totalf_2_3">Table2A!$B$16</definedName>
    <definedName name="totalf_2_4" localSheetId="1">#REF!</definedName>
    <definedName name="totalf_2_4" localSheetId="31">[1]Table2A!$B$19</definedName>
    <definedName name="totalf_2_4">Table2A!$B$19</definedName>
    <definedName name="totalf_2_5" localSheetId="1">#REF!</definedName>
    <definedName name="totalf_2_5" localSheetId="31">[1]Table2A!$B$20</definedName>
    <definedName name="totalf_2_5">Table2A!$B$20</definedName>
    <definedName name="totalf_2_6" localSheetId="1">#REF!</definedName>
    <definedName name="totalf_2_6" localSheetId="31">[1]Table2A!$B$21</definedName>
    <definedName name="totalf_2_6">Table2A!$B$21</definedName>
    <definedName name="totalf_2_7" localSheetId="1">#REF!</definedName>
    <definedName name="totalf_2_7" localSheetId="31">[1]Table2A!$B$22</definedName>
    <definedName name="totalf_2_7">Table2A!$B$22</definedName>
    <definedName name="totalf_2_8" localSheetId="1">#REF!</definedName>
    <definedName name="totalf_2_8" localSheetId="31">[1]Table2A!$B$17</definedName>
    <definedName name="totalf_2_8">Table2A!$B$17</definedName>
    <definedName name="totalf_2_9" localSheetId="1">#REF!</definedName>
    <definedName name="totalf_2_9" localSheetId="31">[1]Table2A!$B$18</definedName>
    <definedName name="totalf_2_9">Table2A!$B$18</definedName>
    <definedName name="totalf_2_t" localSheetId="1">#REF!</definedName>
    <definedName name="totalf_2_t" localSheetId="31">[1]Table2A!$B$23</definedName>
    <definedName name="totalf_2_t">Table2A!$B$23</definedName>
    <definedName name="totalf_2t" localSheetId="31">[1]Table2A!$B$23</definedName>
    <definedName name="totalf_2t">Table2A!$B$23</definedName>
    <definedName name="totalf_5a_1" localSheetId="1">#REF!</definedName>
    <definedName name="totalf_5a_1" localSheetId="31">[1]Table5A!$B$14</definedName>
    <definedName name="totalf_5a_1">Table5A!$B$14</definedName>
    <definedName name="totalf_5a_2" localSheetId="1">#REF!</definedName>
    <definedName name="totalf_5a_2" localSheetId="31">[1]Table5A!$B$15</definedName>
    <definedName name="totalf_5a_2">Table5A!$B$15</definedName>
    <definedName name="totalf_5a_3" localSheetId="1">#REF!</definedName>
    <definedName name="totalf_5a_3" localSheetId="31">[1]Table5A!$B$16</definedName>
    <definedName name="totalf_5a_3">Table5A!$B$16</definedName>
    <definedName name="totalf_5a_4" localSheetId="1">#REF!</definedName>
    <definedName name="totalf_5a_4" localSheetId="31">[1]Table5A!$B$17</definedName>
    <definedName name="totalf_5a_4">Table5A!$B$17</definedName>
    <definedName name="totalf_5a_t" localSheetId="1">#REF!</definedName>
    <definedName name="totalf_5a_t" localSheetId="31">[1]Table5A!$B$18</definedName>
    <definedName name="totalf_5a_t">Table5A!$B$18</definedName>
    <definedName name="totalFP_2_t" localSheetId="1">#REF!</definedName>
    <definedName name="totalFP_2_t" localSheetId="31">[1]Table2A!$B$24</definedName>
    <definedName name="totalFP_2_t">Table2A!$B$24</definedName>
    <definedName name="totalgnc_14_1" localSheetId="1">#REF!</definedName>
    <definedName name="totalgnc_14_1" localSheetId="31">[1]Table14A!$F$15</definedName>
    <definedName name="totalgnc_14_1">Table14A!$F$15</definedName>
    <definedName name="totalgnc_14_2" localSheetId="1">#REF!</definedName>
    <definedName name="totalgnc_14_2" localSheetId="31">[1]Table14A!$F$16</definedName>
    <definedName name="totalgnc_14_2">Table14A!$F$16</definedName>
    <definedName name="totalgnc_14_3" localSheetId="1">#REF!</definedName>
    <definedName name="totalgnc_14_3" localSheetId="31">[1]Table14A!$F$17</definedName>
    <definedName name="totalgnc_14_3">Table14A!$F$17</definedName>
    <definedName name="totalgnc_14_4" localSheetId="1">#REF!</definedName>
    <definedName name="totalgnc_14_4" localSheetId="31">[1]Table14A!$F$18</definedName>
    <definedName name="totalgnc_14_4">Table14A!$F$18</definedName>
    <definedName name="totalgnc_14_5" localSheetId="1">#REF!</definedName>
    <definedName name="totalgnc_14_5" localSheetId="31">[1]Table14A!$F$19</definedName>
    <definedName name="totalgnc_14_5">Table14A!$F$19</definedName>
    <definedName name="totalgnc_14_6" localSheetId="1">#REF!</definedName>
    <definedName name="totalgnc_14_6" localSheetId="31">[1]Table14A!$F$20</definedName>
    <definedName name="totalgnc_14_6">Table14A!$F$20</definedName>
    <definedName name="totalgnc_14_7" localSheetId="1">#REF!</definedName>
    <definedName name="totalgnc_14_7" localSheetId="31">[1]Table14A!$F$21</definedName>
    <definedName name="totalgnc_14_7">Table14A!$F$21</definedName>
    <definedName name="totalgnc_14_8" localSheetId="1">#REF!</definedName>
    <definedName name="totalgnc_14_8" localSheetId="31">[1]Table14A!$F$22</definedName>
    <definedName name="totalgnc_14_8">Table14A!$F$22</definedName>
    <definedName name="totalgnc_14_9" localSheetId="1">#REF!</definedName>
    <definedName name="totalgnc_14_9" localSheetId="31">[1]Table14A!$F$23</definedName>
    <definedName name="totalgnc_14_9">Table14A!$F$23</definedName>
    <definedName name="totalgnc_14_t" localSheetId="1">#REF!</definedName>
    <definedName name="totalgnc_14_t" localSheetId="31">[1]Table14A!$F$24</definedName>
    <definedName name="totalgnc_14_t">Table14A!$F$24</definedName>
    <definedName name="totalgnc_2_1" localSheetId="1">#REF!</definedName>
    <definedName name="totalgnc_2_1" localSheetId="31">[1]Table2A!$F$14</definedName>
    <definedName name="totalgnc_2_1">Table2A!$F$14</definedName>
    <definedName name="totalgnc_2_2" localSheetId="1">#REF!</definedName>
    <definedName name="totalgnc_2_2" localSheetId="31">[1]Table2A!$F$15</definedName>
    <definedName name="totalgnc_2_2">Table2A!$F$15</definedName>
    <definedName name="totalgnc_2_3" localSheetId="1">#REF!</definedName>
    <definedName name="totalgnc_2_3" localSheetId="31">[1]Table2A!$F$16</definedName>
    <definedName name="totalgnc_2_3">Table2A!$F$16</definedName>
    <definedName name="totalgnc_2_4" localSheetId="1">#REF!</definedName>
    <definedName name="totalgnc_2_4" localSheetId="31">[1]Table2A!$F$17</definedName>
    <definedName name="totalgnc_2_4">Table2A!$F$17</definedName>
    <definedName name="totalgnc_2_5" localSheetId="1">#REF!</definedName>
    <definedName name="totalgnc_2_5" localSheetId="31">[1]Table2A!$F$18</definedName>
    <definedName name="totalgnc_2_5">Table2A!$F$18</definedName>
    <definedName name="totalgnc_2_6" localSheetId="1">#REF!</definedName>
    <definedName name="totalgnc_2_6" localSheetId="31">[1]Table2A!$F$19</definedName>
    <definedName name="totalgnc_2_6">Table2A!$F$19</definedName>
    <definedName name="totalgnc_2_7" localSheetId="1">#REF!</definedName>
    <definedName name="totalgnc_2_7" localSheetId="31">[1]Table2A!$F$20</definedName>
    <definedName name="totalgnc_2_7">Table2A!$F$20</definedName>
    <definedName name="totalgnc_2_8" localSheetId="1">#REF!</definedName>
    <definedName name="totalgnc_2_8" localSheetId="31">[1]Table2A!$F$21</definedName>
    <definedName name="totalgnc_2_8">Table2A!$F$21</definedName>
    <definedName name="totalgnc_2_9" localSheetId="1">#REF!</definedName>
    <definedName name="totalgnc_2_9" localSheetId="31">[1]Table2A!$F$22</definedName>
    <definedName name="totalgnc_2_9">Table2A!$F$22</definedName>
    <definedName name="totalgnc_2_t" localSheetId="1">#REF!</definedName>
    <definedName name="totalgnc_2_t" localSheetId="31">[1]Table2A!$F$23</definedName>
    <definedName name="totalgnc_2_t">Table2A!$F$23</definedName>
    <definedName name="totalgnc_5a_1" localSheetId="31">[1]Table5A!$F$14</definedName>
    <definedName name="totalgnc_5a_1">Table5A!$F$14</definedName>
    <definedName name="totalgnc_5a_2" localSheetId="31">[1]Table5A!$F$15</definedName>
    <definedName name="totalgnc_5a_2">Table5A!$F$15</definedName>
    <definedName name="totalgnc_5a_3" localSheetId="31">[1]Table5A!$F$16</definedName>
    <definedName name="totalgnc_5a_3">Table5A!$F$16</definedName>
    <definedName name="totalgnc_5a_4" localSheetId="31">[1]Table5A!$F$17</definedName>
    <definedName name="totalgnc_5a_4">Table5A!$F$17</definedName>
    <definedName name="totalgnc_5a_t" localSheetId="31">[1]Table5A!$F$18</definedName>
    <definedName name="totalgnc_5a_t">Table5A!$F$18</definedName>
    <definedName name="totalgncP_2_t" localSheetId="1">#REF!</definedName>
    <definedName name="totalgncP_2_t" localSheetId="31">[1]Table2A!$F$24</definedName>
    <definedName name="totalgncP_2_t">Table2A!$F$24</definedName>
    <definedName name="totalHoL" localSheetId="31">[1]Table2D!$S$21</definedName>
    <definedName name="totalHoL">Table2D!$S$21</definedName>
    <definedName name="totalm_14_1" localSheetId="1">#REF!</definedName>
    <definedName name="totalm_14_1" localSheetId="31">[1]Table14A!$C$14</definedName>
    <definedName name="totalm_14_1">Table14A!$C$14</definedName>
    <definedName name="totalm_14_10" localSheetId="1">#REF!</definedName>
    <definedName name="totalm_14_10" localSheetId="31">[1]Table14A!$C$15</definedName>
    <definedName name="totalm_14_10">Table14A!$C$15</definedName>
    <definedName name="totalm_14_2" localSheetId="1">#REF!</definedName>
    <definedName name="totalm_14_2" localSheetId="31">[1]Table14A!$C$16</definedName>
    <definedName name="totalm_14_2">Table14A!$C$16</definedName>
    <definedName name="totalm_14_3" localSheetId="1">#REF!</definedName>
    <definedName name="totalm_14_3" localSheetId="31">[1]Table14A!$C$17</definedName>
    <definedName name="totalm_14_3">Table14A!$C$17</definedName>
    <definedName name="totalm_14_4" localSheetId="1">#REF!</definedName>
    <definedName name="totalm_14_4" localSheetId="31">[1]Table14A!$C$18</definedName>
    <definedName name="totalm_14_4">Table14A!$C$18</definedName>
    <definedName name="totalm_14_5" localSheetId="1">#REF!</definedName>
    <definedName name="totalm_14_5" localSheetId="31">[1]Table14A!$C$19</definedName>
    <definedName name="totalm_14_5">Table14A!$C$19</definedName>
    <definedName name="totalm_14_6" localSheetId="1">#REF!</definedName>
    <definedName name="totalm_14_6" localSheetId="31">[1]Table14A!$C$22</definedName>
    <definedName name="totalm_14_6">Table14A!$C$22</definedName>
    <definedName name="totalm_14_7" localSheetId="1">#REF!</definedName>
    <definedName name="totalm_14_7" localSheetId="31">[1]Table14A!$C$23</definedName>
    <definedName name="totalm_14_7">Table14A!$C$23</definedName>
    <definedName name="totalm_14_8" localSheetId="1">#REF!</definedName>
    <definedName name="totalm_14_8" localSheetId="31">[1]Table14A!$C$20</definedName>
    <definedName name="totalm_14_8">Table14A!$C$20</definedName>
    <definedName name="totalm_14_9" localSheetId="1">#REF!</definedName>
    <definedName name="totalm_14_9" localSheetId="31">[1]Table14A!$C$21</definedName>
    <definedName name="totalm_14_9">Table14A!$C$21</definedName>
    <definedName name="totalm_14_t" localSheetId="1">#REF!</definedName>
    <definedName name="totalm_14_t" localSheetId="31">[1]Table14A!$C$24</definedName>
    <definedName name="totalm_14_t">Table14A!$C$24</definedName>
    <definedName name="totalm_2_1" localSheetId="1">#REF!</definedName>
    <definedName name="totalm_2_1" localSheetId="31">[1]Table2A!$C$13</definedName>
    <definedName name="totalm_2_1">Table2A!$C$13</definedName>
    <definedName name="totalm_2_10" localSheetId="1">#REF!</definedName>
    <definedName name="totalm_2_10" localSheetId="31">[1]Table2A!$C$14</definedName>
    <definedName name="totalm_2_10">Table2A!$C$14</definedName>
    <definedName name="totalm_2_2" localSheetId="1">#REF!</definedName>
    <definedName name="totalm_2_2" localSheetId="31">[1]Table2A!$C$15</definedName>
    <definedName name="totalm_2_2">Table2A!$C$15</definedName>
    <definedName name="totalm_2_3" localSheetId="1">#REF!</definedName>
    <definedName name="totalm_2_3" localSheetId="31">[1]Table2A!$C$16</definedName>
    <definedName name="totalm_2_3">Table2A!$C$16</definedName>
    <definedName name="totalm_2_4" localSheetId="1">#REF!</definedName>
    <definedName name="totalm_2_4" localSheetId="31">[1]Table2A!$C$19</definedName>
    <definedName name="totalm_2_4">Table2A!$C$19</definedName>
    <definedName name="totalm_2_5" localSheetId="1">#REF!</definedName>
    <definedName name="totalm_2_5" localSheetId="31">[1]Table2A!$C$20</definedName>
    <definedName name="totalm_2_5">Table2A!$C$20</definedName>
    <definedName name="totalm_2_6" localSheetId="1">#REF!</definedName>
    <definedName name="totalm_2_6" localSheetId="31">[1]Table2A!$C$21</definedName>
    <definedName name="totalm_2_6">Table2A!$C$21</definedName>
    <definedName name="totalm_2_7" localSheetId="1">#REF!</definedName>
    <definedName name="totalm_2_7" localSheetId="31">[1]Table2A!$C$22</definedName>
    <definedName name="totalm_2_7">Table2A!$C$22</definedName>
    <definedName name="totalm_2_8" localSheetId="1">#REF!</definedName>
    <definedName name="totalm_2_8" localSheetId="31">[1]Table2A!$C$17</definedName>
    <definedName name="totalm_2_8">Table2A!$C$17</definedName>
    <definedName name="totalm_2_9" localSheetId="1">#REF!</definedName>
    <definedName name="totalm_2_9" localSheetId="31">[1]Table2A!$C$18</definedName>
    <definedName name="totalm_2_9">Table2A!$C$18</definedName>
    <definedName name="totalm_2_t">Table2A!$C$24</definedName>
    <definedName name="totalm_2t" localSheetId="1">#REF!</definedName>
    <definedName name="totalm_2t" localSheetId="31">[1]Table2A!$C$23</definedName>
    <definedName name="totalm_2t">Table2A!$C$23</definedName>
    <definedName name="totalm_5a_1" localSheetId="1">#REF!</definedName>
    <definedName name="totalm_5a_1" localSheetId="31">[1]Table5A!$C$14</definedName>
    <definedName name="totalm_5a_1">Table5A!$C$14</definedName>
    <definedName name="totalm_5a_2" localSheetId="1">#REF!</definedName>
    <definedName name="totalm_5a_2" localSheetId="31">[1]Table5A!$C$15</definedName>
    <definedName name="totalm_5a_2">Table5A!$C$15</definedName>
    <definedName name="totalm_5a_3" localSheetId="1">#REF!</definedName>
    <definedName name="totalm_5a_3" localSheetId="31">[1]Table5A!$C$16</definedName>
    <definedName name="totalm_5a_3">Table5A!$C$16</definedName>
    <definedName name="totalm_5a_4" localSheetId="1">#REF!</definedName>
    <definedName name="totalm_5a_4" localSheetId="31">[1]Table5A!$C$17</definedName>
    <definedName name="totalm_5a_4">Table5A!$C$17</definedName>
    <definedName name="totalm_5a_t" localSheetId="1">#REF!</definedName>
    <definedName name="totalm_5a_t" localSheetId="31">[1]Table5A!$C$18</definedName>
    <definedName name="totalm_5a_t">Table5A!$C$18</definedName>
    <definedName name="totalMTORR" localSheetId="31">[1]Table2C!$AA$21</definedName>
    <definedName name="totalMTORR">Table2C!$AA$21</definedName>
    <definedName name="totalNA" localSheetId="31">[1]Table2D!$T$21</definedName>
    <definedName name="totalNA">Table2D!$T$21</definedName>
    <definedName name="totalna_2_1" localSheetId="1">#REF!</definedName>
    <definedName name="totalna_2_1" localSheetId="31">[1]Table2A!$H$13</definedName>
    <definedName name="totalna_2_1">Table2A!$H$13</definedName>
    <definedName name="totalna_2_10" localSheetId="1">#REF!</definedName>
    <definedName name="totalna_2_10" localSheetId="31">[1]Table2A!$H$14</definedName>
    <definedName name="totalna_2_10">Table2A!$H$14</definedName>
    <definedName name="totalna_2_2" localSheetId="1">#REF!</definedName>
    <definedName name="totalna_2_2" localSheetId="31">[1]Table2A!$H$15</definedName>
    <definedName name="totalna_2_2">Table2A!$H$15</definedName>
    <definedName name="totalna_2_2C">Table2A!$H$15</definedName>
    <definedName name="totalna_2_3" localSheetId="1">#REF!</definedName>
    <definedName name="totalna_2_3" localSheetId="31">[1]Table2A!$H$16</definedName>
    <definedName name="totalna_2_3">Table2A!$H$16</definedName>
    <definedName name="totalna_2_4" localSheetId="1">#REF!</definedName>
    <definedName name="totalna_2_4" localSheetId="31">[1]Table2A!$H$19</definedName>
    <definedName name="totalna_2_4">Table2A!$H$19</definedName>
    <definedName name="totalna_2_5" localSheetId="1">#REF!</definedName>
    <definedName name="totalna_2_5" localSheetId="31">[1]Table2A!$H$20</definedName>
    <definedName name="totalna_2_5">Table2A!$H$20</definedName>
    <definedName name="totalna_2_6" localSheetId="1">#REF!</definedName>
    <definedName name="totalna_2_6" localSheetId="31">[1]Table2A!$H$21</definedName>
    <definedName name="totalna_2_6">Table2A!$H$21</definedName>
    <definedName name="totalna_2_7" localSheetId="1">#REF!</definedName>
    <definedName name="totalna_2_7" localSheetId="31">[1]Table2A!$H$22</definedName>
    <definedName name="totalna_2_7">Table2A!$H$22</definedName>
    <definedName name="totalna_2_8" localSheetId="1">#REF!</definedName>
    <definedName name="totalna_2_8" localSheetId="31">[1]Table2A!$H$17</definedName>
    <definedName name="totalna_2_8">Table2A!$H$17</definedName>
    <definedName name="totalna_2_9" localSheetId="1">#REF!</definedName>
    <definedName name="totalna_2_9" localSheetId="31">[1]Table2A!$H$18</definedName>
    <definedName name="totalna_2_9">Table2A!$H$18</definedName>
    <definedName name="totalna_2_t" localSheetId="1">#REF!</definedName>
    <definedName name="totalna_2_t">Table2A!$H$24</definedName>
    <definedName name="totalna_2t" localSheetId="1">#REF!</definedName>
    <definedName name="totalna_2t" localSheetId="31">[1]Table2A!$H$23</definedName>
    <definedName name="totalna_2t">Table2A!$H$23</definedName>
    <definedName name="totalna_5a_1" localSheetId="1">#REF!</definedName>
    <definedName name="totalna_5a_1" localSheetId="31">[1]Table5A!$H$14</definedName>
    <definedName name="totalna_5a_1">Table5A!$H$14</definedName>
    <definedName name="totalna_5a_2" localSheetId="1">#REF!</definedName>
    <definedName name="totalna_5a_2" localSheetId="31">[1]Table5A!$H$15</definedName>
    <definedName name="totalna_5a_2">Table5A!$H$15</definedName>
    <definedName name="totalna_5a_3" localSheetId="1">#REF!</definedName>
    <definedName name="totalna_5a_3" localSheetId="31">[1]Table5A!$H$16</definedName>
    <definedName name="totalna_5a_3">Table5A!$H$16</definedName>
    <definedName name="totalna_5a_4" localSheetId="1">#REF!</definedName>
    <definedName name="totalna_5a_4" localSheetId="31">[1]Table5A!$H$17</definedName>
    <definedName name="totalna_5a_4">Table5A!$H$17</definedName>
    <definedName name="totalna_5a_t" localSheetId="1">#REF!</definedName>
    <definedName name="totalna_5a_t" localSheetId="31">[1]Table5A!$H$18</definedName>
    <definedName name="totalna_5a_t">Table5A!$H$18</definedName>
    <definedName name="totalnaP_2_t" localSheetId="1">#REF!</definedName>
    <definedName name="totalnaP_2_t" localSheetId="31">[1]Table2A!$H$24</definedName>
    <definedName name="totalnaP_2_t">Table2A!$H$24</definedName>
    <definedName name="totalNH" localSheetId="31">[1]Table2C!$X$21</definedName>
    <definedName name="totalNH">Table2C!$X$21</definedName>
    <definedName name="totalNHoL" localSheetId="31">[1]Table2D!$R$21</definedName>
    <definedName name="totalNHoL">Table2D!$R$21</definedName>
    <definedName name="totalO_14_1">Table14A!$G$14</definedName>
    <definedName name="totalO_14_1_2" localSheetId="1">#REF!</definedName>
    <definedName name="totalO_14_1_2" localSheetId="31">[1]Table14A!$G$15</definedName>
    <definedName name="totalO_14_1_2">Table14A!$G$15</definedName>
    <definedName name="totalO_14_2" localSheetId="1">#REF!</definedName>
    <definedName name="totalO_14_2" localSheetId="31">[1]Table14A!$G$16</definedName>
    <definedName name="totalO_14_2">Table14A!$G$16</definedName>
    <definedName name="totalO_14_3" localSheetId="1">#REF!</definedName>
    <definedName name="totalO_14_3" localSheetId="31">[1]Table14A!$G$17</definedName>
    <definedName name="totalO_14_3">Table14A!$G$17</definedName>
    <definedName name="totalO_14_4" localSheetId="1">#REF!</definedName>
    <definedName name="totalO_14_4" localSheetId="31">[1]Table14A!$G$18</definedName>
    <definedName name="totalO_14_4">Table14A!$G$18</definedName>
    <definedName name="totalO_14_5" localSheetId="1">#REF!</definedName>
    <definedName name="totalO_14_5" localSheetId="31">[1]Table14A!$G$19</definedName>
    <definedName name="totalO_14_5">Table14A!$G$19</definedName>
    <definedName name="totalO_14_6" localSheetId="1">#REF!</definedName>
    <definedName name="totalO_14_6" localSheetId="31">[1]Table14A!$G$22</definedName>
    <definedName name="totalO_14_6">Table14A!$G$22</definedName>
    <definedName name="totalO_14_7" localSheetId="31">[1]Table14A!$G$23</definedName>
    <definedName name="totalO_14_7">Table14A!$G$23</definedName>
    <definedName name="totalO_14_8" localSheetId="1">#REF!</definedName>
    <definedName name="totalO_14_8" localSheetId="31">[1]Table14A!$G$20</definedName>
    <definedName name="totalO_14_8">Table14A!$G$20</definedName>
    <definedName name="totalO_14_9" localSheetId="1">#REF!</definedName>
    <definedName name="totalO_14_9" localSheetId="31">[1]Table14A!$G$21</definedName>
    <definedName name="totalO_14_9">Table14A!$G$21</definedName>
    <definedName name="totalO_14_t" localSheetId="1">#REF!</definedName>
    <definedName name="totalO_14_t" localSheetId="31">[1]Table14A!$G$24</definedName>
    <definedName name="totalO_14_t">Table14A!$G$24</definedName>
    <definedName name="totalO_2_1">Table2A!$G$13</definedName>
    <definedName name="totalO_2_10" localSheetId="1">#REF!</definedName>
    <definedName name="totalO_2_10" localSheetId="31">[1]Table2A!$G$14</definedName>
    <definedName name="totalO_2_10">Table2A!$G$14</definedName>
    <definedName name="totalO_2_2" localSheetId="1">#REF!</definedName>
    <definedName name="totalO_2_2" localSheetId="31">[1]Table2A!$G$15</definedName>
    <definedName name="totalO_2_2">Table2A!$G$15</definedName>
    <definedName name="totalO_2_3" localSheetId="1">#REF!</definedName>
    <definedName name="totalO_2_3" localSheetId="31">[1]Table2A!$G$16</definedName>
    <definedName name="totalO_2_3">Table2A!$G$16</definedName>
    <definedName name="totalO_2_4" localSheetId="1">#REF!</definedName>
    <definedName name="totalO_2_4" localSheetId="31">[1]Table2A!$G$19</definedName>
    <definedName name="totalO_2_4">Table2A!$G$19</definedName>
    <definedName name="totalO_2_5" localSheetId="1">#REF!</definedName>
    <definedName name="totalO_2_5" localSheetId="31">[1]Table2A!$G$20</definedName>
    <definedName name="totalO_2_5">Table2A!$G$20</definedName>
    <definedName name="totalO_2_6" localSheetId="1">#REF!</definedName>
    <definedName name="totalO_2_6" localSheetId="31">[1]Table2A!$G$21</definedName>
    <definedName name="totalO_2_6">Table2A!$G$21</definedName>
    <definedName name="totalO_2_7" localSheetId="1">#REF!</definedName>
    <definedName name="totalO_2_7" localSheetId="31">[1]Table2A!$G$22</definedName>
    <definedName name="totalO_2_7">Table2A!$G$22</definedName>
    <definedName name="totalO_2_8" localSheetId="1">#REF!</definedName>
    <definedName name="totalO_2_8" localSheetId="31">[1]Table2A!$G$17</definedName>
    <definedName name="totalO_2_8">Table2A!$G$17</definedName>
    <definedName name="totalO_2_9" localSheetId="1">#REF!</definedName>
    <definedName name="totalO_2_9" localSheetId="31">[1]Table2A!$G$18</definedName>
    <definedName name="totalO_2_9">Table2A!$G$18</definedName>
    <definedName name="totalO_2t" localSheetId="1">#REF!</definedName>
    <definedName name="totalO_2t" localSheetId="31">[1]Table2A!$G$23</definedName>
    <definedName name="totalO_2t">Table2A!$G$23</definedName>
    <definedName name="totalO_5a_1" localSheetId="1">#REF!</definedName>
    <definedName name="totalO_5a_1" localSheetId="31">[1]Table5A!$G$14</definedName>
    <definedName name="totalO_5a_1">Table5A!$G$14</definedName>
    <definedName name="totalO_5a_2" localSheetId="1">#REF!</definedName>
    <definedName name="totalO_5a_2" localSheetId="31">[1]Table5A!$G$15</definedName>
    <definedName name="totalO_5a_2">Table5A!$G$15</definedName>
    <definedName name="totalO_5a_3" localSheetId="1">#REF!</definedName>
    <definedName name="totalO_5a_3" localSheetId="31">[1]Table5A!$G$16</definedName>
    <definedName name="totalO_5a_3">Table5A!$G$16</definedName>
    <definedName name="totalO_5a_4" localSheetId="1">#REF!</definedName>
    <definedName name="totalO_5a_4" localSheetId="31">[1]Table5A!$G$17</definedName>
    <definedName name="totalO_5a_4">Table5A!$G$17</definedName>
    <definedName name="totalO_5a_t" localSheetId="1">#REF!</definedName>
    <definedName name="totalO_5a_t" localSheetId="31">[1]Table5A!$G$18</definedName>
    <definedName name="totalO_5a_t">Table5A!$G$18</definedName>
    <definedName name="totaloP_2_t" localSheetId="1">#REF!</definedName>
    <definedName name="totaloP_2_t" localSheetId="31">[1]Table2A!$G$24</definedName>
    <definedName name="totaloP_2_t">Table2A!$G$24</definedName>
    <definedName name="totalp_2_t">Table2A!$C$24</definedName>
    <definedName name="totalRNA" localSheetId="31">[1]Table2C!$AB$21</definedName>
    <definedName name="totalRNA">Table2C!$AB$21</definedName>
    <definedName name="totalSOR" localSheetId="31">[1]Table2C!$Z$21</definedName>
    <definedName name="totalSOR">Table2C!$Z$21</definedName>
    <definedName name="totalt_2Bt" localSheetId="31">[1]Table2B!$AD$23</definedName>
    <definedName name="totalt_2Bt">Table2B!$AD$23</definedName>
    <definedName name="totalt_2t" localSheetId="1">#REF!</definedName>
    <definedName name="totalt_2t" localSheetId="31">[1]Table2A!$I$23</definedName>
    <definedName name="totalt_2t">Table2A!$I$23</definedName>
    <definedName name="totalT_3_1">Table3!$CB$12</definedName>
    <definedName name="totalT_3_2">Table3!$CB$13</definedName>
    <definedName name="totalT_3_3">Table3!$CB$14</definedName>
    <definedName name="totalT_3_4">Table3!$CB$15</definedName>
    <definedName name="totalT3_3_1">Table3!$CB$12</definedName>
    <definedName name="totaltm_14_1" localSheetId="1">#REF!</definedName>
    <definedName name="totaltm_14_1" localSheetId="31">[1]Table14A!$E$15</definedName>
    <definedName name="totaltm_14_1">Table14A!$E$15</definedName>
    <definedName name="totaltm_14_2" localSheetId="1">#REF!</definedName>
    <definedName name="totaltm_14_2" localSheetId="31">[1]Table14A!$E$16</definedName>
    <definedName name="totaltm_14_2">Table14A!$E$16</definedName>
    <definedName name="totaltm_14_3" localSheetId="1">#REF!</definedName>
    <definedName name="totaltm_14_3" localSheetId="31">[1]Table14A!$E$17</definedName>
    <definedName name="totaltm_14_3">Table14A!$E$17</definedName>
    <definedName name="totaltm_14_4" localSheetId="1">#REF!</definedName>
    <definedName name="totaltm_14_4" localSheetId="31">[1]Table14A!$E$18</definedName>
    <definedName name="totaltm_14_4">Table14A!$E$18</definedName>
    <definedName name="totaltm_14_5" localSheetId="1">#REF!</definedName>
    <definedName name="totaltm_14_5" localSheetId="31">[1]Table14A!$E$19</definedName>
    <definedName name="totaltm_14_5">Table14A!$E$19</definedName>
    <definedName name="totaltm_14_6" localSheetId="1">#REF!</definedName>
    <definedName name="totaltm_14_6" localSheetId="31">[1]Table14A!$E$20</definedName>
    <definedName name="totaltm_14_6">Table14A!$E$20</definedName>
    <definedName name="totaltm_14_7" localSheetId="1">#REF!</definedName>
    <definedName name="totaltm_14_7" localSheetId="31">[1]Table14A!$E$21</definedName>
    <definedName name="totaltm_14_7">Table14A!$E$21</definedName>
    <definedName name="totaltm_14_8" localSheetId="1">#REF!</definedName>
    <definedName name="totaltm_14_8" localSheetId="31">[1]Table14A!$E$22</definedName>
    <definedName name="totaltm_14_8">Table14A!$E$22</definedName>
    <definedName name="totaltm_14_9" localSheetId="1">#REF!</definedName>
    <definedName name="totaltm_14_9" localSheetId="31">[1]Table14A!$E$23</definedName>
    <definedName name="totaltm_14_9">Table14A!$E$23</definedName>
    <definedName name="totaltm_14_t" localSheetId="1">#REF!</definedName>
    <definedName name="totaltm_14_t" localSheetId="31">[1]Table14A!$E$24</definedName>
    <definedName name="totaltm_14_t">Table14A!$E$24</definedName>
    <definedName name="totaltm_2_1" localSheetId="1">#REF!</definedName>
    <definedName name="totaltm_2_1" localSheetId="31">[1]Table2A!$E$14</definedName>
    <definedName name="totaltm_2_1">Table2A!$E$14</definedName>
    <definedName name="totaltm_2_2" localSheetId="1">#REF!</definedName>
    <definedName name="totaltm_2_2" localSheetId="31">[1]Table2A!$E$15</definedName>
    <definedName name="totaltm_2_2">Table2A!$E$15</definedName>
    <definedName name="totaltm_2_3" localSheetId="1">#REF!</definedName>
    <definedName name="totaltm_2_3" localSheetId="31">[1]Table2A!$E$16</definedName>
    <definedName name="totaltm_2_3">Table2A!$E$16</definedName>
    <definedName name="totaltm_2_4" localSheetId="1">#REF!</definedName>
    <definedName name="totaltm_2_4" localSheetId="31">[1]Table2A!$E$17</definedName>
    <definedName name="totaltm_2_4">Table2A!$E$17</definedName>
    <definedName name="totaltm_2_5" localSheetId="1">#REF!</definedName>
    <definedName name="totaltm_2_5" localSheetId="31">[1]Table2A!$E$18</definedName>
    <definedName name="totaltm_2_5">Table2A!$E$18</definedName>
    <definedName name="totaltm_2_6" localSheetId="1">#REF!</definedName>
    <definedName name="totaltm_2_6" localSheetId="31">[1]Table2A!$E$19</definedName>
    <definedName name="totaltm_2_6">Table2A!$E$19</definedName>
    <definedName name="totaltm_2_7" localSheetId="1">#REF!</definedName>
    <definedName name="totaltm_2_7" localSheetId="31">[1]Table2A!$E$20</definedName>
    <definedName name="totaltm_2_7">Table2A!$E$20</definedName>
    <definedName name="totaltm_2_8" localSheetId="1">#REF!</definedName>
    <definedName name="totaltm_2_8" localSheetId="31">[1]Table2A!$E$21</definedName>
    <definedName name="totaltm_2_8">Table2A!$E$21</definedName>
    <definedName name="totaltm_2_9" localSheetId="1">#REF!</definedName>
    <definedName name="totaltm_2_9" localSheetId="31">[1]Table2A!$E$22</definedName>
    <definedName name="totaltm_2_9">Table2A!$E$22</definedName>
    <definedName name="totaltm_2_t" localSheetId="1">#REF!</definedName>
    <definedName name="totaltm_2_t" localSheetId="31">[1]Table2A!$E$23</definedName>
    <definedName name="totaltm_2_t">Table2A!$E$23</definedName>
    <definedName name="totaltm_5a_1" localSheetId="31">[1]Table5A!$E$14</definedName>
    <definedName name="totaltm_5a_1">Table5A!$E$14</definedName>
    <definedName name="totaltm_5a_2" localSheetId="31">[1]Table5A!$E$15</definedName>
    <definedName name="totaltm_5a_2">Table5A!$E$15</definedName>
    <definedName name="totaltm_5a_3" localSheetId="31">[1]Table5A!$E$16</definedName>
    <definedName name="totaltm_5a_3">Table5A!$E$16</definedName>
    <definedName name="totaltm_5a_4" localSheetId="31">[1]Table5A!$E$17</definedName>
    <definedName name="totaltm_5a_4">Table5A!$E$17</definedName>
    <definedName name="totaltm_5a_t" localSheetId="31">[1]Table5A!$E$18</definedName>
    <definedName name="totaltm_5a_t">Table5A!$E$18</definedName>
    <definedName name="totaltmP_2_t" localSheetId="1">#REF!</definedName>
    <definedName name="totaltmP_2_t" localSheetId="31">[1]Table2A!$E$24</definedName>
    <definedName name="totaltmP_2_t">Table2A!$E$24</definedName>
    <definedName name="totaltw_14_1" localSheetId="1">#REF!</definedName>
    <definedName name="totaltw_14_1" localSheetId="31">[1]Table14A!$D$15</definedName>
    <definedName name="totaltw_14_1">Table14A!$D$15</definedName>
    <definedName name="totaltw_14_2" localSheetId="1">#REF!</definedName>
    <definedName name="totaltw_14_2" localSheetId="31">[1]Table14A!$D$16</definedName>
    <definedName name="totaltw_14_2">Table14A!$D$16</definedName>
    <definedName name="totaltw_14_3" localSheetId="1">#REF!</definedName>
    <definedName name="totaltw_14_3" localSheetId="31">[1]Table14A!$D$17</definedName>
    <definedName name="totaltw_14_3">Table14A!$D$17</definedName>
    <definedName name="totaltw_14_4" localSheetId="1">#REF!</definedName>
    <definedName name="totaltw_14_4" localSheetId="31">[1]Table14A!$D$18</definedName>
    <definedName name="totaltw_14_4">Table14A!$D$18</definedName>
    <definedName name="totaltw_14_5" localSheetId="1">#REF!</definedName>
    <definedName name="totaltw_14_5" localSheetId="31">[1]Table14A!$D$19</definedName>
    <definedName name="totaltw_14_5">Table14A!$D$19</definedName>
    <definedName name="totaltw_14_6" localSheetId="1">#REF!</definedName>
    <definedName name="totaltw_14_6" localSheetId="31">[1]Table14A!$D$20</definedName>
    <definedName name="totaltw_14_6">Table14A!$D$20</definedName>
    <definedName name="totaltw_14_7" localSheetId="1">#REF!</definedName>
    <definedName name="totaltw_14_7" localSheetId="31">[1]Table14A!$D$21</definedName>
    <definedName name="totaltw_14_7">Table14A!$D$21</definedName>
    <definedName name="totaltw_14_8" localSheetId="1">#REF!</definedName>
    <definedName name="totaltw_14_8" localSheetId="31">[1]Table14A!$D$22</definedName>
    <definedName name="totaltw_14_8">Table14A!$D$22</definedName>
    <definedName name="totaltw_14_9" localSheetId="1">#REF!</definedName>
    <definedName name="totaltw_14_9" localSheetId="31">[1]Table14A!$D$23</definedName>
    <definedName name="totaltw_14_9">Table14A!$D$23</definedName>
    <definedName name="totaltw_14_t" localSheetId="1">#REF!</definedName>
    <definedName name="totaltw_14_t" localSheetId="31">[1]Table14A!$D$24</definedName>
    <definedName name="totaltw_14_t">Table14A!$D$24</definedName>
    <definedName name="totaltw_2_1" localSheetId="1">#REF!</definedName>
    <definedName name="totaltw_2_1" localSheetId="31">[1]Table2A!$D$14</definedName>
    <definedName name="totaltw_2_1">Table2A!$D$14</definedName>
    <definedName name="totaltw_2_2" localSheetId="1">#REF!</definedName>
    <definedName name="totaltw_2_2" localSheetId="31">[1]Table2A!$D$15</definedName>
    <definedName name="totaltw_2_2">Table2A!$D$15</definedName>
    <definedName name="totaltw_2_3" localSheetId="1">#REF!</definedName>
    <definedName name="totaltw_2_3" localSheetId="31">[1]Table2A!$D$16</definedName>
    <definedName name="totaltw_2_3">Table2A!$D$16</definedName>
    <definedName name="totaltw_2_4" localSheetId="1">#REF!</definedName>
    <definedName name="totaltw_2_4" localSheetId="31">[1]Table2A!$D$17</definedName>
    <definedName name="totaltw_2_4">Table2A!$D$17</definedName>
    <definedName name="totaltw_2_5" localSheetId="1">#REF!</definedName>
    <definedName name="totaltw_2_5" localSheetId="31">[1]Table2A!$D$18</definedName>
    <definedName name="totaltw_2_5">Table2A!$D$18</definedName>
    <definedName name="totaltw_2_6" localSheetId="1">#REF!</definedName>
    <definedName name="totaltw_2_6" localSheetId="31">[1]Table2A!$D$19</definedName>
    <definedName name="totaltw_2_6">Table2A!$D$19</definedName>
    <definedName name="totaltw_2_7" localSheetId="1">#REF!</definedName>
    <definedName name="totaltw_2_7" localSheetId="31">[1]Table2A!$D$20</definedName>
    <definedName name="totaltw_2_7">Table2A!$D$20</definedName>
    <definedName name="totaltw_2_8" localSheetId="1">#REF!</definedName>
    <definedName name="totaltw_2_8" localSheetId="31">[1]Table2A!$D$21</definedName>
    <definedName name="totaltw_2_8">Table2A!$D$21</definedName>
    <definedName name="totaltw_2_9" localSheetId="1">#REF!</definedName>
    <definedName name="totaltw_2_9" localSheetId="31">[1]Table2A!$D$22</definedName>
    <definedName name="totaltw_2_9">Table2A!$D$22</definedName>
    <definedName name="totaltw_2_t" localSheetId="1">#REF!</definedName>
    <definedName name="totaltw_2_t" localSheetId="31">[1]Table2A!$D$23</definedName>
    <definedName name="totaltw_2_t">Table2A!$D$23</definedName>
    <definedName name="totaltw_5a_1" localSheetId="31">[1]Table5A!$D$14</definedName>
    <definedName name="totaltw_5a_1">Table5A!$D$14</definedName>
    <definedName name="totaltw_5a_2" localSheetId="31">[1]Table5A!$D$15</definedName>
    <definedName name="totaltw_5a_2">Table5A!$D$15</definedName>
    <definedName name="totaltw_5a_3" localSheetId="31">[1]Table5A!$D$16</definedName>
    <definedName name="totaltw_5a_3">Table5A!$D$16</definedName>
    <definedName name="totaltw_5a_4" localSheetId="31">[1]Table5A!$D$17</definedName>
    <definedName name="totaltw_5a_4">Table5A!$D$17</definedName>
    <definedName name="totaltw_5a_t" localSheetId="31">[1]Table5A!$D$18</definedName>
    <definedName name="totaltw_5a_t">Table5A!$D$18</definedName>
    <definedName name="totaltwP_2_t" localSheetId="1">#REF!</definedName>
    <definedName name="totaltwP_2_t" localSheetId="31">[1]Table2A!$D$24</definedName>
    <definedName name="totaltwP_2_t">Table2A!$D$24</definedName>
    <definedName name="totalW" localSheetId="31">[1]Table2C!$Y$21</definedName>
    <definedName name="totalW">Table2C!$Y$21</definedName>
    <definedName name="URS_Tables_Table12_List">Table12!$B$13:$F$26</definedName>
    <definedName name="WH_F" localSheetId="1">#REF!</definedName>
    <definedName name="WH_F" localSheetId="31">[1]Table2A!$AL$23</definedName>
    <definedName name="WH_F">Table2A!$AL$23</definedName>
    <definedName name="WH_GNC" localSheetId="1">#REF!</definedName>
    <definedName name="WH_GNC" localSheetId="31">[1]Table2A!$AP$23</definedName>
    <definedName name="WH_GNC">Table2A!$AP$23</definedName>
    <definedName name="WH_M" localSheetId="1">#REF!</definedName>
    <definedName name="WH_M" localSheetId="31">[1]Table2A!$AM$23</definedName>
    <definedName name="WH_M">Table2A!$AM$23</definedName>
    <definedName name="WH_NA" localSheetId="1">#REF!</definedName>
    <definedName name="WH_NA" localSheetId="31">[1]Table2A!$AR$23</definedName>
    <definedName name="WH_NA">Table2A!$AR$23</definedName>
    <definedName name="WH_O" localSheetId="1">#REF!</definedName>
    <definedName name="WH_O" localSheetId="31">[1]Table2A!$AQ$23</definedName>
    <definedName name="WH_O">Table2A!$AQ$23</definedName>
    <definedName name="WH_TM" localSheetId="1">#REF!</definedName>
    <definedName name="WH_TM" localSheetId="31">[1]Table2A!$AO$23</definedName>
    <definedName name="WH_TM">Table2A!$AO$23</definedName>
    <definedName name="WH_TW" localSheetId="1">#REF!</definedName>
    <definedName name="WH_TW" localSheetId="31">[1]Table2A!$AN$23</definedName>
    <definedName name="WH_TW">Table2A!$AN$23</definedName>
    <definedName name="Z_8FFC0480_5D06_416F_B58F_270D346B74CC_.wvu.PrintArea">Table11!$A$1:$E$162</definedName>
    <definedName name="Z_8FFC0480_5D06_416F_B58F_270D346B74CC_.wvu.PrintTitles">Table10!$1:$12</definedName>
    <definedName name="Z_B842D2B0_AB1F_4E26_AEF6_331DA43671D5_.wvu.Cols">Table11!$F:$W</definedName>
    <definedName name="Z_B842D2B0_AB1F_4E26_AEF6_331DA43671D5_.wvu.PrintArea">Table11!$A$1:$E$162</definedName>
    <definedName name="Z_B842D2B0_AB1F_4E26_AEF6_331DA43671D5_.wvu.PrintTitles">Table10!$1:$12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52" l="1"/>
  <c r="S54" i="52"/>
  <c r="S53" i="52"/>
  <c r="S52" i="52"/>
  <c r="S51" i="52"/>
  <c r="S50" i="52"/>
  <c r="S49" i="52"/>
  <c r="R48" i="52"/>
  <c r="Q48" i="52"/>
  <c r="P48" i="52"/>
  <c r="O48" i="52"/>
  <c r="O39" i="52" s="1"/>
  <c r="N48" i="52"/>
  <c r="M48" i="52"/>
  <c r="L48" i="52"/>
  <c r="K48" i="52"/>
  <c r="J48" i="52"/>
  <c r="I48" i="52"/>
  <c r="H48" i="52"/>
  <c r="G48" i="52"/>
  <c r="F48" i="52"/>
  <c r="E48" i="52"/>
  <c r="D48" i="52"/>
  <c r="C48" i="52"/>
  <c r="B48" i="52"/>
  <c r="S47" i="52"/>
  <c r="S46" i="52"/>
  <c r="S45" i="52"/>
  <c r="S44" i="52"/>
  <c r="S43" i="52"/>
  <c r="S42" i="52"/>
  <c r="S41" i="52"/>
  <c r="R40" i="52"/>
  <c r="R39" i="52" s="1"/>
  <c r="Q40" i="52"/>
  <c r="P40" i="52"/>
  <c r="O40" i="52"/>
  <c r="N40" i="52"/>
  <c r="M40" i="52"/>
  <c r="L40" i="52"/>
  <c r="K40" i="52"/>
  <c r="J40" i="52"/>
  <c r="I40" i="52"/>
  <c r="H40" i="52"/>
  <c r="H39" i="52" s="1"/>
  <c r="G40" i="52"/>
  <c r="G39" i="52" s="1"/>
  <c r="F40" i="52"/>
  <c r="F39" i="52" s="1"/>
  <c r="E40" i="52"/>
  <c r="E39" i="52" s="1"/>
  <c r="D40" i="52"/>
  <c r="D39" i="52" s="1"/>
  <c r="C40" i="52"/>
  <c r="B40" i="52"/>
  <c r="B39" i="52" s="1"/>
  <c r="S33" i="52"/>
  <c r="S32" i="52"/>
  <c r="S31" i="52"/>
  <c r="S30" i="52"/>
  <c r="S29" i="52"/>
  <c r="S28" i="52"/>
  <c r="S27" i="52"/>
  <c r="R26" i="52"/>
  <c r="Q26" i="52"/>
  <c r="P26" i="52"/>
  <c r="O26" i="52"/>
  <c r="N26" i="52"/>
  <c r="M26" i="52"/>
  <c r="L26" i="52"/>
  <c r="K26" i="52"/>
  <c r="J26" i="52"/>
  <c r="I26" i="52"/>
  <c r="I17" i="52" s="1"/>
  <c r="H26" i="52"/>
  <c r="G26" i="52"/>
  <c r="G17" i="52" s="1"/>
  <c r="F26" i="52"/>
  <c r="F17" i="52" s="1"/>
  <c r="E26" i="52"/>
  <c r="D26" i="52"/>
  <c r="D17" i="52" s="1"/>
  <c r="C26" i="52"/>
  <c r="B26" i="52"/>
  <c r="S25" i="52"/>
  <c r="S24" i="52"/>
  <c r="S23" i="52"/>
  <c r="S22" i="52"/>
  <c r="S21" i="52"/>
  <c r="S20" i="52"/>
  <c r="S19" i="52"/>
  <c r="R18" i="52"/>
  <c r="R17" i="52" s="1"/>
  <c r="Q18" i="52"/>
  <c r="Q17" i="52" s="1"/>
  <c r="P18" i="52"/>
  <c r="O18" i="52"/>
  <c r="N18" i="52"/>
  <c r="N17" i="52" s="1"/>
  <c r="M18" i="52"/>
  <c r="M17" i="52" s="1"/>
  <c r="L18" i="52"/>
  <c r="K18" i="52"/>
  <c r="J18" i="52"/>
  <c r="I18" i="52"/>
  <c r="H18" i="52"/>
  <c r="G18" i="52"/>
  <c r="F18" i="52"/>
  <c r="E18" i="52"/>
  <c r="D18" i="52"/>
  <c r="C18" i="52"/>
  <c r="B18" i="52"/>
  <c r="B17" i="52" s="1"/>
  <c r="J17" i="52"/>
  <c r="S48" i="52" l="1"/>
  <c r="I39" i="52"/>
  <c r="Q39" i="52"/>
  <c r="P39" i="52"/>
  <c r="N39" i="52"/>
  <c r="M39" i="52"/>
  <c r="L39" i="52"/>
  <c r="K39" i="52"/>
  <c r="J39" i="52"/>
  <c r="S40" i="52"/>
  <c r="C39" i="52"/>
  <c r="O17" i="52"/>
  <c r="L17" i="52"/>
  <c r="S26" i="52"/>
  <c r="H17" i="52"/>
  <c r="E17" i="52"/>
  <c r="C17" i="52"/>
  <c r="P17" i="52"/>
  <c r="K17" i="52"/>
  <c r="S18" i="52"/>
  <c r="S17" i="52" s="1"/>
  <c r="BZ16" i="23"/>
  <c r="BZ15" i="23"/>
  <c r="BZ14" i="23"/>
  <c r="BZ13" i="23"/>
  <c r="BZ12" i="23"/>
  <c r="BY16" i="23"/>
  <c r="BY15" i="23"/>
  <c r="BY14" i="23"/>
  <c r="BY13" i="23"/>
  <c r="BY12" i="23"/>
  <c r="BX16" i="23"/>
  <c r="BX15" i="23"/>
  <c r="BX14" i="23"/>
  <c r="BX13" i="23"/>
  <c r="BX12" i="23"/>
  <c r="BW16" i="23"/>
  <c r="BW15" i="23"/>
  <c r="BW14" i="23"/>
  <c r="BW13" i="23"/>
  <c r="BW12" i="23"/>
  <c r="S24" i="21"/>
  <c r="T24" i="21"/>
  <c r="U24" i="21"/>
  <c r="R24" i="21"/>
  <c r="L24" i="21"/>
  <c r="M24" i="21"/>
  <c r="N24" i="21"/>
  <c r="K24" i="21"/>
  <c r="E24" i="21"/>
  <c r="F24" i="21"/>
  <c r="G24" i="21"/>
  <c r="D24" i="21"/>
  <c r="BJ24" i="20"/>
  <c r="BK24" i="20"/>
  <c r="BL24" i="20"/>
  <c r="BI24" i="20"/>
  <c r="BC24" i="20"/>
  <c r="BD24" i="20"/>
  <c r="BE24" i="20"/>
  <c r="BB24" i="20"/>
  <c r="AV24" i="20"/>
  <c r="AW24" i="20"/>
  <c r="AX24" i="20"/>
  <c r="AU24" i="20"/>
  <c r="AO24" i="20"/>
  <c r="AP24" i="20"/>
  <c r="AQ24" i="20"/>
  <c r="AN24" i="20"/>
  <c r="AH24" i="20"/>
  <c r="AI24" i="20"/>
  <c r="AJ24" i="20"/>
  <c r="AG24" i="20"/>
  <c r="AA24" i="20"/>
  <c r="AB24" i="20"/>
  <c r="AC24" i="20"/>
  <c r="Z24" i="20"/>
  <c r="T24" i="20"/>
  <c r="U24" i="20"/>
  <c r="V24" i="20"/>
  <c r="S24" i="20"/>
  <c r="M24" i="20"/>
  <c r="N24" i="20"/>
  <c r="O24" i="20"/>
  <c r="L24" i="20"/>
  <c r="BZ16" i="6"/>
  <c r="BY16" i="6"/>
  <c r="BX16" i="6"/>
  <c r="BZ15" i="6"/>
  <c r="BY15" i="6"/>
  <c r="BX15" i="6"/>
  <c r="BZ14" i="6"/>
  <c r="BY14" i="6"/>
  <c r="BX14" i="6"/>
  <c r="BZ13" i="6"/>
  <c r="BY13" i="6"/>
  <c r="BX13" i="6"/>
  <c r="BZ12" i="6"/>
  <c r="BY12" i="6"/>
  <c r="BX12" i="6"/>
  <c r="BW16" i="6"/>
  <c r="BW15" i="6"/>
  <c r="BW14" i="6"/>
  <c r="BW13" i="6"/>
  <c r="BW12" i="6"/>
  <c r="D23" i="5"/>
  <c r="S23" i="5"/>
  <c r="T23" i="5"/>
  <c r="U23" i="5"/>
  <c r="R23" i="5"/>
  <c r="L23" i="5"/>
  <c r="M23" i="5"/>
  <c r="N23" i="5"/>
  <c r="K23" i="5"/>
  <c r="E23" i="5"/>
  <c r="F23" i="5"/>
  <c r="G23" i="5"/>
  <c r="BJ23" i="4"/>
  <c r="BK23" i="4"/>
  <c r="BL23" i="4"/>
  <c r="BI23" i="4"/>
  <c r="BC23" i="4"/>
  <c r="BD23" i="4"/>
  <c r="BE23" i="4"/>
  <c r="BB23" i="4"/>
  <c r="AV23" i="4"/>
  <c r="AW23" i="4"/>
  <c r="AX23" i="4"/>
  <c r="AU23" i="4"/>
  <c r="AO23" i="4"/>
  <c r="AP23" i="4"/>
  <c r="AQ23" i="4"/>
  <c r="AN23" i="4"/>
  <c r="AH23" i="4"/>
  <c r="AI23" i="4"/>
  <c r="AJ23" i="4"/>
  <c r="AG23" i="4"/>
  <c r="AA23" i="4"/>
  <c r="AB23" i="4"/>
  <c r="AC23" i="4"/>
  <c r="Z23" i="4"/>
  <c r="T23" i="4"/>
  <c r="U23" i="4"/>
  <c r="V23" i="4"/>
  <c r="S23" i="4"/>
  <c r="M23" i="4"/>
  <c r="N23" i="4"/>
  <c r="O23" i="4"/>
  <c r="L23" i="4"/>
  <c r="J19" i="12"/>
  <c r="I19" i="12"/>
  <c r="H19" i="12"/>
  <c r="K11" i="33"/>
  <c r="K12" i="33"/>
  <c r="K13" i="33"/>
  <c r="K14" i="33"/>
  <c r="K15" i="33"/>
  <c r="F22" i="44"/>
  <c r="F23" i="44" s="1"/>
  <c r="B22" i="44"/>
  <c r="B32" i="44" s="1"/>
  <c r="B14" i="18"/>
  <c r="C14" i="18"/>
  <c r="C28" i="18"/>
  <c r="C27" i="18"/>
  <c r="B27" i="18"/>
  <c r="C16" i="18"/>
  <c r="B16" i="18"/>
  <c r="B15" i="18"/>
  <c r="B32" i="18"/>
  <c r="B33" i="18"/>
  <c r="C33" i="18"/>
  <c r="B28" i="18"/>
  <c r="B29" i="18"/>
  <c r="C29" i="18"/>
  <c r="B30" i="18"/>
  <c r="C30" i="18"/>
  <c r="B31" i="18"/>
  <c r="C31" i="18"/>
  <c r="C32" i="18"/>
  <c r="B17" i="18"/>
  <c r="W17" i="18" s="1"/>
  <c r="B18" i="18"/>
  <c r="B19" i="18"/>
  <c r="B20" i="18"/>
  <c r="C15" i="18"/>
  <c r="C17" i="18"/>
  <c r="C18" i="18"/>
  <c r="C19" i="18"/>
  <c r="C20" i="18"/>
  <c r="V20" i="18" s="1"/>
  <c r="C22" i="4"/>
  <c r="H24" i="4"/>
  <c r="G24" i="4"/>
  <c r="F24" i="4"/>
  <c r="E24" i="4"/>
  <c r="D24" i="4"/>
  <c r="B24" i="4"/>
  <c r="C23" i="5"/>
  <c r="C13" i="4"/>
  <c r="B13" i="4"/>
  <c r="X23" i="4"/>
  <c r="R23" i="4"/>
  <c r="K23" i="4"/>
  <c r="F20" i="28"/>
  <c r="H20" i="28"/>
  <c r="E20" i="28"/>
  <c r="G20" i="28"/>
  <c r="F19" i="30"/>
  <c r="H19" i="30"/>
  <c r="E19" i="30"/>
  <c r="G19" i="30"/>
  <c r="F20" i="30"/>
  <c r="E20" i="30"/>
  <c r="F20" i="29"/>
  <c r="H20" i="29"/>
  <c r="E20" i="29"/>
  <c r="G20" i="29"/>
  <c r="B11" i="30"/>
  <c r="E11" i="30" s="1"/>
  <c r="K14" i="12"/>
  <c r="K13" i="12"/>
  <c r="BU12" i="23"/>
  <c r="B19" i="45"/>
  <c r="B39" i="45" s="1"/>
  <c r="F13" i="45"/>
  <c r="AW16" i="7"/>
  <c r="E17" i="20"/>
  <c r="C11" i="30"/>
  <c r="C33" i="30" s="1"/>
  <c r="D11" i="30"/>
  <c r="D43" i="30" s="1"/>
  <c r="E14" i="30"/>
  <c r="F14" i="30"/>
  <c r="G14" i="30"/>
  <c r="H14" i="30"/>
  <c r="E15" i="30"/>
  <c r="F15" i="30"/>
  <c r="G15" i="30"/>
  <c r="H15" i="30"/>
  <c r="E16" i="30"/>
  <c r="F16" i="30"/>
  <c r="G16" i="30"/>
  <c r="H16" i="30"/>
  <c r="E17" i="30"/>
  <c r="F17" i="30"/>
  <c r="G17" i="30"/>
  <c r="H17" i="30"/>
  <c r="E18" i="30"/>
  <c r="F18" i="30"/>
  <c r="G18" i="30"/>
  <c r="H18" i="30"/>
  <c r="G20" i="30"/>
  <c r="H20" i="30"/>
  <c r="E21" i="30"/>
  <c r="F21" i="30"/>
  <c r="G21" i="30"/>
  <c r="H21" i="30"/>
  <c r="E22" i="30"/>
  <c r="F22" i="30"/>
  <c r="G22" i="30"/>
  <c r="H22" i="30"/>
  <c r="E23" i="30"/>
  <c r="F23" i="30"/>
  <c r="G23" i="30"/>
  <c r="H23" i="30"/>
  <c r="E26" i="30"/>
  <c r="F26" i="30"/>
  <c r="G26" i="30"/>
  <c r="H26" i="30"/>
  <c r="E27" i="30"/>
  <c r="F27" i="30"/>
  <c r="G27" i="30"/>
  <c r="H27" i="30"/>
  <c r="E28" i="30"/>
  <c r="F28" i="30"/>
  <c r="G28" i="30"/>
  <c r="H28" i="30"/>
  <c r="E29" i="30"/>
  <c r="F29" i="30"/>
  <c r="G29" i="30"/>
  <c r="H29" i="30"/>
  <c r="E30" i="30"/>
  <c r="F30" i="30"/>
  <c r="G30" i="30"/>
  <c r="H30" i="30"/>
  <c r="E31" i="30"/>
  <c r="F31" i="30"/>
  <c r="G31" i="30"/>
  <c r="H31" i="30"/>
  <c r="E32" i="30"/>
  <c r="F32" i="30"/>
  <c r="G32" i="30"/>
  <c r="H32" i="30"/>
  <c r="E35" i="30"/>
  <c r="F35" i="30"/>
  <c r="G35" i="30"/>
  <c r="H35" i="30"/>
  <c r="E36" i="30"/>
  <c r="F36" i="30"/>
  <c r="G36" i="30"/>
  <c r="H36" i="30"/>
  <c r="E37" i="30"/>
  <c r="F37" i="30"/>
  <c r="G37" i="30"/>
  <c r="H37" i="30"/>
  <c r="E38" i="30"/>
  <c r="F38" i="30"/>
  <c r="G38" i="30"/>
  <c r="H38" i="30"/>
  <c r="E39" i="30"/>
  <c r="F39" i="30"/>
  <c r="G39" i="30"/>
  <c r="H39" i="30"/>
  <c r="E40" i="30"/>
  <c r="F40" i="30"/>
  <c r="G40" i="30"/>
  <c r="H40" i="30"/>
  <c r="E41" i="30"/>
  <c r="F41" i="30"/>
  <c r="G41" i="30"/>
  <c r="H41" i="30"/>
  <c r="E42" i="30"/>
  <c r="F42" i="30"/>
  <c r="G42" i="30"/>
  <c r="H42" i="30"/>
  <c r="E45" i="30"/>
  <c r="F45" i="30"/>
  <c r="G45" i="30"/>
  <c r="H45" i="30"/>
  <c r="E46" i="30"/>
  <c r="F46" i="30"/>
  <c r="G46" i="30"/>
  <c r="H46" i="30"/>
  <c r="E47" i="30"/>
  <c r="F47" i="30"/>
  <c r="G47" i="30"/>
  <c r="H47" i="30"/>
  <c r="B12" i="29"/>
  <c r="E12" i="29" s="1"/>
  <c r="C12" i="29"/>
  <c r="C25" i="29" s="1"/>
  <c r="D12" i="29"/>
  <c r="D44" i="29" s="1"/>
  <c r="E15" i="29"/>
  <c r="F15" i="29"/>
  <c r="G15" i="29"/>
  <c r="H15" i="29"/>
  <c r="E16" i="29"/>
  <c r="F16" i="29"/>
  <c r="G16" i="29"/>
  <c r="H16" i="29"/>
  <c r="E17" i="29"/>
  <c r="F17" i="29"/>
  <c r="G17" i="29"/>
  <c r="H17" i="29"/>
  <c r="E18" i="29"/>
  <c r="F18" i="29"/>
  <c r="G18" i="29"/>
  <c r="H18" i="29"/>
  <c r="E19" i="29"/>
  <c r="F19" i="29"/>
  <c r="G19" i="29"/>
  <c r="H19" i="29"/>
  <c r="E21" i="29"/>
  <c r="F21" i="29"/>
  <c r="G21" i="29"/>
  <c r="H21" i="29"/>
  <c r="E22" i="29"/>
  <c r="F22" i="29"/>
  <c r="G22" i="29"/>
  <c r="H22" i="29"/>
  <c r="E23" i="29"/>
  <c r="F23" i="29"/>
  <c r="G23" i="29"/>
  <c r="H23" i="29"/>
  <c r="E24" i="29"/>
  <c r="F24" i="29"/>
  <c r="G24" i="29"/>
  <c r="H24" i="29"/>
  <c r="E27" i="29"/>
  <c r="F27" i="29"/>
  <c r="G27" i="29"/>
  <c r="H27" i="29"/>
  <c r="E28" i="29"/>
  <c r="F28" i="29"/>
  <c r="G28" i="29"/>
  <c r="H28" i="29"/>
  <c r="E29" i="29"/>
  <c r="F29" i="29"/>
  <c r="G29" i="29"/>
  <c r="H29" i="29"/>
  <c r="E30" i="29"/>
  <c r="F30" i="29"/>
  <c r="G30" i="29"/>
  <c r="H30" i="29"/>
  <c r="E31" i="29"/>
  <c r="F31" i="29"/>
  <c r="G31" i="29"/>
  <c r="H31" i="29"/>
  <c r="E32" i="29"/>
  <c r="F32" i="29"/>
  <c r="G32" i="29"/>
  <c r="H32" i="29"/>
  <c r="E33" i="29"/>
  <c r="F33" i="29"/>
  <c r="G33" i="29"/>
  <c r="H33" i="29"/>
  <c r="E36" i="29"/>
  <c r="F36" i="29"/>
  <c r="G36" i="29"/>
  <c r="H36" i="29"/>
  <c r="E37" i="29"/>
  <c r="F37" i="29"/>
  <c r="G37" i="29"/>
  <c r="H37" i="29"/>
  <c r="E38" i="29"/>
  <c r="F38" i="29"/>
  <c r="G38" i="29"/>
  <c r="H38" i="29"/>
  <c r="E39" i="29"/>
  <c r="F39" i="29"/>
  <c r="G39" i="29"/>
  <c r="H39" i="29"/>
  <c r="E40" i="29"/>
  <c r="F40" i="29"/>
  <c r="G40" i="29"/>
  <c r="H40" i="29"/>
  <c r="E41" i="29"/>
  <c r="F41" i="29"/>
  <c r="G41" i="29"/>
  <c r="H41" i="29"/>
  <c r="E42" i="29"/>
  <c r="F42" i="29"/>
  <c r="G42" i="29"/>
  <c r="H42" i="29"/>
  <c r="E43" i="29"/>
  <c r="F43" i="29"/>
  <c r="G43" i="29"/>
  <c r="H43" i="29"/>
  <c r="E46" i="29"/>
  <c r="F46" i="29"/>
  <c r="G46" i="29"/>
  <c r="H46" i="29"/>
  <c r="E47" i="29"/>
  <c r="F47" i="29"/>
  <c r="G47" i="29"/>
  <c r="H47" i="29"/>
  <c r="E48" i="29"/>
  <c r="F48" i="29"/>
  <c r="G48" i="29"/>
  <c r="H48" i="29"/>
  <c r="B12" i="28"/>
  <c r="B34" i="28" s="1"/>
  <c r="C12" i="28"/>
  <c r="C34" i="28" s="1"/>
  <c r="D12" i="28"/>
  <c r="D34" i="28" s="1"/>
  <c r="E15" i="28"/>
  <c r="F15" i="28"/>
  <c r="G15" i="28"/>
  <c r="H15" i="28"/>
  <c r="E16" i="28"/>
  <c r="F16" i="28"/>
  <c r="G16" i="28"/>
  <c r="H16" i="28"/>
  <c r="E17" i="28"/>
  <c r="F17" i="28"/>
  <c r="G17" i="28"/>
  <c r="H17" i="28"/>
  <c r="E18" i="28"/>
  <c r="F18" i="28"/>
  <c r="G18" i="28"/>
  <c r="H18" i="28"/>
  <c r="E19" i="28"/>
  <c r="F19" i="28"/>
  <c r="G19" i="28"/>
  <c r="H19" i="28"/>
  <c r="E21" i="28"/>
  <c r="F21" i="28"/>
  <c r="G21" i="28"/>
  <c r="H21" i="28"/>
  <c r="E22" i="28"/>
  <c r="F22" i="28"/>
  <c r="G22" i="28"/>
  <c r="H22" i="28"/>
  <c r="E23" i="28"/>
  <c r="F23" i="28"/>
  <c r="G23" i="28"/>
  <c r="H23" i="28"/>
  <c r="E24" i="28"/>
  <c r="F24" i="28"/>
  <c r="G24" i="28"/>
  <c r="H24" i="28"/>
  <c r="E27" i="28"/>
  <c r="F27" i="28"/>
  <c r="G27" i="28"/>
  <c r="H27" i="28"/>
  <c r="E28" i="28"/>
  <c r="F28" i="28"/>
  <c r="G28" i="28"/>
  <c r="H28" i="28"/>
  <c r="E29" i="28"/>
  <c r="F29" i="28"/>
  <c r="G29" i="28"/>
  <c r="H29" i="28"/>
  <c r="E30" i="28"/>
  <c r="F30" i="28"/>
  <c r="G30" i="28"/>
  <c r="H30" i="28"/>
  <c r="E31" i="28"/>
  <c r="F31" i="28"/>
  <c r="G31" i="28"/>
  <c r="H31" i="28"/>
  <c r="E32" i="28"/>
  <c r="F32" i="28"/>
  <c r="G32" i="28"/>
  <c r="H32" i="28"/>
  <c r="E33" i="28"/>
  <c r="F33" i="28"/>
  <c r="G33" i="28"/>
  <c r="H33" i="28"/>
  <c r="E36" i="28"/>
  <c r="F36" i="28"/>
  <c r="G36" i="28"/>
  <c r="H36" i="28"/>
  <c r="E37" i="28"/>
  <c r="F37" i="28"/>
  <c r="G37" i="28"/>
  <c r="H37" i="28"/>
  <c r="E38" i="28"/>
  <c r="F38" i="28"/>
  <c r="G38" i="28"/>
  <c r="H38" i="28"/>
  <c r="E39" i="28"/>
  <c r="F39" i="28"/>
  <c r="G39" i="28"/>
  <c r="H39" i="28"/>
  <c r="E40" i="28"/>
  <c r="F40" i="28"/>
  <c r="G40" i="28"/>
  <c r="H40" i="28"/>
  <c r="E41" i="28"/>
  <c r="F41" i="28"/>
  <c r="G41" i="28"/>
  <c r="H41" i="28"/>
  <c r="E42" i="28"/>
  <c r="F42" i="28"/>
  <c r="G42" i="28"/>
  <c r="H42" i="28"/>
  <c r="E43" i="28"/>
  <c r="F43" i="28"/>
  <c r="G43" i="28"/>
  <c r="H43" i="28"/>
  <c r="E46" i="28"/>
  <c r="F46" i="28"/>
  <c r="G46" i="28"/>
  <c r="H46" i="28"/>
  <c r="E47" i="28"/>
  <c r="F47" i="28"/>
  <c r="G47" i="28"/>
  <c r="H47" i="28"/>
  <c r="E48" i="28"/>
  <c r="F48" i="28"/>
  <c r="G48" i="28"/>
  <c r="H48" i="28"/>
  <c r="B18" i="27"/>
  <c r="C18" i="27"/>
  <c r="D18" i="27"/>
  <c r="E18" i="27"/>
  <c r="F18" i="27"/>
  <c r="G18" i="27"/>
  <c r="H18" i="27"/>
  <c r="I18" i="27"/>
  <c r="J18" i="27"/>
  <c r="K18" i="27"/>
  <c r="L18" i="27"/>
  <c r="M18" i="27"/>
  <c r="N18" i="27"/>
  <c r="O18" i="27"/>
  <c r="P18" i="27"/>
  <c r="Q18" i="27"/>
  <c r="R18" i="27"/>
  <c r="S20" i="27"/>
  <c r="S21" i="27"/>
  <c r="S22" i="27"/>
  <c r="S23" i="27"/>
  <c r="S24" i="27"/>
  <c r="S25" i="27"/>
  <c r="S26" i="27"/>
  <c r="S28" i="27"/>
  <c r="B35" i="27"/>
  <c r="C35" i="27"/>
  <c r="D35" i="27"/>
  <c r="E35" i="27"/>
  <c r="F35" i="27"/>
  <c r="G35" i="27"/>
  <c r="H35" i="27"/>
  <c r="I35" i="27"/>
  <c r="J35" i="27"/>
  <c r="K35" i="27"/>
  <c r="L35" i="27"/>
  <c r="M35" i="27"/>
  <c r="N35" i="27"/>
  <c r="O35" i="27"/>
  <c r="P35" i="27"/>
  <c r="Q35" i="27"/>
  <c r="R35" i="27"/>
  <c r="S37" i="27"/>
  <c r="S38" i="27"/>
  <c r="S39" i="27"/>
  <c r="S40" i="27"/>
  <c r="S41" i="27"/>
  <c r="S42" i="27"/>
  <c r="S43" i="27"/>
  <c r="S45" i="27"/>
  <c r="F12" i="45"/>
  <c r="G12" i="45"/>
  <c r="H12" i="45"/>
  <c r="I12" i="45"/>
  <c r="G13" i="45"/>
  <c r="H13" i="45"/>
  <c r="I13" i="45"/>
  <c r="F14" i="45"/>
  <c r="G14" i="45"/>
  <c r="H14" i="45"/>
  <c r="I14" i="45"/>
  <c r="F15" i="45"/>
  <c r="G15" i="45"/>
  <c r="H15" i="45"/>
  <c r="I15" i="45"/>
  <c r="F16" i="45"/>
  <c r="G16" i="45"/>
  <c r="H16" i="45"/>
  <c r="I16" i="45"/>
  <c r="F17" i="45"/>
  <c r="G17" i="45"/>
  <c r="H17" i="45"/>
  <c r="I17" i="45"/>
  <c r="F18" i="45"/>
  <c r="G18" i="45"/>
  <c r="H18" i="45"/>
  <c r="I18" i="45"/>
  <c r="C19" i="45"/>
  <c r="C20" i="45" s="1"/>
  <c r="D19" i="45"/>
  <c r="D20" i="45" s="1"/>
  <c r="E19" i="45"/>
  <c r="E20" i="45" s="1"/>
  <c r="E22" i="44"/>
  <c r="F22" i="45"/>
  <c r="G22" i="45"/>
  <c r="H22" i="45"/>
  <c r="I22" i="45"/>
  <c r="F23" i="45"/>
  <c r="G23" i="45"/>
  <c r="H23" i="45"/>
  <c r="I23" i="45"/>
  <c r="F24" i="45"/>
  <c r="G24" i="45"/>
  <c r="H24" i="45"/>
  <c r="I24" i="45"/>
  <c r="F25" i="45"/>
  <c r="G25" i="45"/>
  <c r="H25" i="45"/>
  <c r="I25" i="45"/>
  <c r="F26" i="45"/>
  <c r="G26" i="45"/>
  <c r="H26" i="45"/>
  <c r="I26" i="45"/>
  <c r="F27" i="45"/>
  <c r="G27" i="45"/>
  <c r="H27" i="45"/>
  <c r="I27" i="45"/>
  <c r="F28" i="45"/>
  <c r="G28" i="45"/>
  <c r="H28" i="45"/>
  <c r="I28" i="45"/>
  <c r="F31" i="45"/>
  <c r="G31" i="45"/>
  <c r="H31" i="45"/>
  <c r="I31" i="45"/>
  <c r="F32" i="45"/>
  <c r="G32" i="45"/>
  <c r="H32" i="45"/>
  <c r="I32" i="45"/>
  <c r="F33" i="45"/>
  <c r="G33" i="45"/>
  <c r="H33" i="45"/>
  <c r="I33" i="45"/>
  <c r="F34" i="45"/>
  <c r="G34" i="45"/>
  <c r="H34" i="45"/>
  <c r="I34" i="45"/>
  <c r="F35" i="45"/>
  <c r="G35" i="45"/>
  <c r="H35" i="45"/>
  <c r="I35" i="45"/>
  <c r="F36" i="45"/>
  <c r="G36" i="45"/>
  <c r="H36" i="45"/>
  <c r="I36" i="45"/>
  <c r="F37" i="45"/>
  <c r="G37" i="45"/>
  <c r="H37" i="45"/>
  <c r="I37" i="45"/>
  <c r="F38" i="45"/>
  <c r="G38" i="45"/>
  <c r="H38" i="45"/>
  <c r="I38" i="45"/>
  <c r="F41" i="45"/>
  <c r="G41" i="45"/>
  <c r="H41" i="45"/>
  <c r="I41" i="45"/>
  <c r="F42" i="45"/>
  <c r="G42" i="45"/>
  <c r="H42" i="45"/>
  <c r="I42" i="45"/>
  <c r="F43" i="45"/>
  <c r="G43" i="45"/>
  <c r="H43" i="45"/>
  <c r="I43" i="45"/>
  <c r="N12" i="44"/>
  <c r="O12" i="44"/>
  <c r="P12" i="44"/>
  <c r="N13" i="44"/>
  <c r="O13" i="44"/>
  <c r="P13" i="44"/>
  <c r="N14" i="44"/>
  <c r="O14" i="44"/>
  <c r="P14" i="44"/>
  <c r="J15" i="44"/>
  <c r="K15" i="44"/>
  <c r="L15" i="44"/>
  <c r="N15" i="44"/>
  <c r="O15" i="44"/>
  <c r="P15" i="44"/>
  <c r="J16" i="44"/>
  <c r="K16" i="44"/>
  <c r="L16" i="44"/>
  <c r="J17" i="44"/>
  <c r="K17" i="44"/>
  <c r="L17" i="44"/>
  <c r="J18" i="44"/>
  <c r="K18" i="44"/>
  <c r="L18" i="44"/>
  <c r="J19" i="44"/>
  <c r="K19" i="44"/>
  <c r="L19" i="44"/>
  <c r="J20" i="44"/>
  <c r="K20" i="44"/>
  <c r="L20" i="44"/>
  <c r="J21" i="44"/>
  <c r="K21" i="44"/>
  <c r="L21" i="44"/>
  <c r="N21" i="44"/>
  <c r="O21" i="44"/>
  <c r="P21" i="44"/>
  <c r="C22" i="44"/>
  <c r="D22" i="44"/>
  <c r="G22" i="44"/>
  <c r="G23" i="44" s="1"/>
  <c r="H22" i="44"/>
  <c r="H23" i="44" s="1"/>
  <c r="I22" i="44"/>
  <c r="I23" i="44" s="1"/>
  <c r="J24" i="44"/>
  <c r="K24" i="44"/>
  <c r="L24" i="44"/>
  <c r="J25" i="44"/>
  <c r="K25" i="44"/>
  <c r="L25" i="44"/>
  <c r="N25" i="44"/>
  <c r="O25" i="44"/>
  <c r="P25" i="44"/>
  <c r="J26" i="44"/>
  <c r="K26" i="44"/>
  <c r="L26" i="44"/>
  <c r="N26" i="44"/>
  <c r="O26" i="44"/>
  <c r="P26" i="44"/>
  <c r="J27" i="44"/>
  <c r="K27" i="44"/>
  <c r="L27" i="44"/>
  <c r="N27" i="44"/>
  <c r="O27" i="44"/>
  <c r="P27" i="44"/>
  <c r="J28" i="44"/>
  <c r="K28" i="44"/>
  <c r="L28" i="44"/>
  <c r="N28" i="44"/>
  <c r="O28" i="44"/>
  <c r="P28" i="44"/>
  <c r="J29" i="44"/>
  <c r="K29" i="44"/>
  <c r="L29" i="44"/>
  <c r="N29" i="44"/>
  <c r="O29" i="44"/>
  <c r="P29" i="44"/>
  <c r="J30" i="44"/>
  <c r="K30" i="44"/>
  <c r="L30" i="44"/>
  <c r="N30" i="44"/>
  <c r="O30" i="44"/>
  <c r="P30" i="44"/>
  <c r="J31" i="44"/>
  <c r="K31" i="44"/>
  <c r="L31" i="44"/>
  <c r="N31" i="44"/>
  <c r="O31" i="44"/>
  <c r="P31" i="44"/>
  <c r="J33" i="44"/>
  <c r="K33" i="44"/>
  <c r="L33" i="44"/>
  <c r="N33" i="44"/>
  <c r="O33" i="44"/>
  <c r="P33" i="44"/>
  <c r="J34" i="44"/>
  <c r="K34" i="44"/>
  <c r="L34" i="44"/>
  <c r="N34" i="44"/>
  <c r="O34" i="44"/>
  <c r="P34" i="44"/>
  <c r="J35" i="44"/>
  <c r="K35" i="44"/>
  <c r="L35" i="44"/>
  <c r="N35" i="44"/>
  <c r="O35" i="44"/>
  <c r="P35" i="44"/>
  <c r="J36" i="44"/>
  <c r="K36" i="44"/>
  <c r="L36" i="44"/>
  <c r="N36" i="44"/>
  <c r="O36" i="44"/>
  <c r="P36" i="44"/>
  <c r="J37" i="44"/>
  <c r="K37" i="44"/>
  <c r="L37" i="44"/>
  <c r="N37" i="44"/>
  <c r="O37" i="44"/>
  <c r="P37" i="44"/>
  <c r="J38" i="44"/>
  <c r="K38" i="44"/>
  <c r="L38" i="44"/>
  <c r="N38" i="44"/>
  <c r="O38" i="44"/>
  <c r="P38" i="44"/>
  <c r="J39" i="44"/>
  <c r="K39" i="44"/>
  <c r="L39" i="44"/>
  <c r="N39" i="44"/>
  <c r="O39" i="44"/>
  <c r="P39" i="44"/>
  <c r="J40" i="44"/>
  <c r="K40" i="44"/>
  <c r="L40" i="44"/>
  <c r="N40" i="44"/>
  <c r="O40" i="44"/>
  <c r="P40" i="44"/>
  <c r="J41" i="44"/>
  <c r="K41" i="44"/>
  <c r="L41" i="44"/>
  <c r="N41" i="44"/>
  <c r="O41" i="44"/>
  <c r="P41" i="44"/>
  <c r="J43" i="44"/>
  <c r="K43" i="44"/>
  <c r="L43" i="44"/>
  <c r="N43" i="44"/>
  <c r="O43" i="44"/>
  <c r="P43" i="44"/>
  <c r="J44" i="44"/>
  <c r="K44" i="44"/>
  <c r="L44" i="44"/>
  <c r="N44" i="44"/>
  <c r="O44" i="44"/>
  <c r="P44" i="44"/>
  <c r="J45" i="44"/>
  <c r="K45" i="44"/>
  <c r="L45" i="44"/>
  <c r="N45" i="44"/>
  <c r="O45" i="44"/>
  <c r="P45" i="44"/>
  <c r="J46" i="44"/>
  <c r="K46" i="44"/>
  <c r="L46" i="44"/>
  <c r="N46" i="44"/>
  <c r="O46" i="44"/>
  <c r="P46" i="44"/>
  <c r="L15" i="22"/>
  <c r="L16" i="22"/>
  <c r="L17" i="22"/>
  <c r="L18" i="22"/>
  <c r="L19" i="22"/>
  <c r="L20" i="22"/>
  <c r="L21" i="22"/>
  <c r="L22" i="22"/>
  <c r="L23" i="22"/>
  <c r="L24" i="22"/>
  <c r="B25" i="22"/>
  <c r="C25" i="22"/>
  <c r="D25" i="22"/>
  <c r="E25" i="22"/>
  <c r="F25" i="22"/>
  <c r="G25" i="22"/>
  <c r="H25" i="22"/>
  <c r="I25" i="22"/>
  <c r="J25" i="22"/>
  <c r="K25" i="22"/>
  <c r="L27" i="22"/>
  <c r="L28" i="22"/>
  <c r="L29" i="22"/>
  <c r="L30" i="22"/>
  <c r="L31" i="22"/>
  <c r="L32" i="22"/>
  <c r="L33" i="22"/>
  <c r="B34" i="22"/>
  <c r="C34" i="22"/>
  <c r="D34" i="22"/>
  <c r="E34" i="22"/>
  <c r="F34" i="22"/>
  <c r="G34" i="22"/>
  <c r="H34" i="22"/>
  <c r="I34" i="22"/>
  <c r="J34" i="22"/>
  <c r="K34" i="22"/>
  <c r="L36" i="22"/>
  <c r="L37" i="22"/>
  <c r="L38" i="22"/>
  <c r="L39" i="22"/>
  <c r="L40" i="22"/>
  <c r="L41" i="22"/>
  <c r="L42" i="22"/>
  <c r="L43" i="22"/>
  <c r="B44" i="22"/>
  <c r="C44" i="22"/>
  <c r="D44" i="22"/>
  <c r="E44" i="22"/>
  <c r="F44" i="22"/>
  <c r="G44" i="22"/>
  <c r="H44" i="22"/>
  <c r="I44" i="22"/>
  <c r="J44" i="22"/>
  <c r="K44" i="22"/>
  <c r="L46" i="22"/>
  <c r="L47" i="22"/>
  <c r="L48" i="22"/>
  <c r="B49" i="22"/>
  <c r="C49" i="22"/>
  <c r="D49" i="22"/>
  <c r="E49" i="22"/>
  <c r="F49" i="22"/>
  <c r="G49" i="22"/>
  <c r="H49" i="22"/>
  <c r="I49" i="22"/>
  <c r="J49" i="22"/>
  <c r="K49" i="22"/>
  <c r="BV12" i="23"/>
  <c r="CA12" i="23"/>
  <c r="BU13" i="23"/>
  <c r="BV13" i="23"/>
  <c r="CA13" i="23"/>
  <c r="BU14" i="23"/>
  <c r="BV14" i="23"/>
  <c r="CA14" i="23"/>
  <c r="BU15" i="23"/>
  <c r="BV15" i="23"/>
  <c r="CA15" i="23"/>
  <c r="BU16" i="23"/>
  <c r="BV16" i="23"/>
  <c r="CA16" i="23"/>
  <c r="W14" i="21"/>
  <c r="X14" i="21"/>
  <c r="AC14" i="21"/>
  <c r="W15" i="21"/>
  <c r="X15" i="21"/>
  <c r="Y15" i="21"/>
  <c r="Z15" i="21"/>
  <c r="AA15" i="21"/>
  <c r="AC15" i="21"/>
  <c r="AB15" i="21"/>
  <c r="W16" i="21"/>
  <c r="X16" i="21"/>
  <c r="Y16" i="21"/>
  <c r="Z16" i="21"/>
  <c r="AA16" i="21"/>
  <c r="AC16" i="21"/>
  <c r="AB16" i="21"/>
  <c r="W17" i="21"/>
  <c r="X17" i="21"/>
  <c r="Y17" i="21"/>
  <c r="Z17" i="21"/>
  <c r="AA17" i="21"/>
  <c r="AB17" i="21"/>
  <c r="AC17" i="21"/>
  <c r="W18" i="21"/>
  <c r="X18" i="21"/>
  <c r="Y18" i="21"/>
  <c r="Z18" i="21"/>
  <c r="AA18" i="21"/>
  <c r="AC18" i="21"/>
  <c r="AB18" i="21"/>
  <c r="W19" i="21"/>
  <c r="X19" i="21"/>
  <c r="Y19" i="21"/>
  <c r="Z19" i="21"/>
  <c r="AA19" i="21"/>
  <c r="AC19" i="21"/>
  <c r="AB19" i="21"/>
  <c r="W20" i="21"/>
  <c r="X20" i="21"/>
  <c r="Y20" i="21"/>
  <c r="Z20" i="21"/>
  <c r="AA20" i="21"/>
  <c r="AC20" i="21"/>
  <c r="AB20" i="21"/>
  <c r="W21" i="21"/>
  <c r="X21" i="21"/>
  <c r="Y21" i="21"/>
  <c r="Z21" i="21"/>
  <c r="AA21" i="21"/>
  <c r="AC21" i="21"/>
  <c r="AB21" i="21"/>
  <c r="W22" i="21"/>
  <c r="X22" i="21"/>
  <c r="Y22" i="21"/>
  <c r="Z22" i="21"/>
  <c r="AA22" i="21"/>
  <c r="AB22" i="21"/>
  <c r="AC22" i="21"/>
  <c r="W23" i="21"/>
  <c r="X23" i="21"/>
  <c r="Y23" i="21"/>
  <c r="Z23" i="21"/>
  <c r="AA23" i="21"/>
  <c r="AC23" i="21"/>
  <c r="AB23" i="21"/>
  <c r="B24" i="21"/>
  <c r="C24" i="21"/>
  <c r="H24" i="21"/>
  <c r="I24" i="21"/>
  <c r="J24" i="21"/>
  <c r="O24" i="21"/>
  <c r="P24" i="21"/>
  <c r="Q24" i="21"/>
  <c r="V24" i="21"/>
  <c r="B14" i="20"/>
  <c r="C14" i="20"/>
  <c r="H14" i="20"/>
  <c r="B15" i="20"/>
  <c r="C15" i="20"/>
  <c r="D15" i="20"/>
  <c r="E15" i="20"/>
  <c r="F15" i="20"/>
  <c r="G15" i="20"/>
  <c r="H15" i="20"/>
  <c r="B16" i="20"/>
  <c r="C16" i="20"/>
  <c r="D16" i="20"/>
  <c r="E16" i="20"/>
  <c r="F16" i="20"/>
  <c r="G16" i="20"/>
  <c r="H16" i="20"/>
  <c r="B17" i="20"/>
  <c r="C17" i="20"/>
  <c r="D17" i="20"/>
  <c r="F17" i="20"/>
  <c r="G17" i="20"/>
  <c r="H17" i="20"/>
  <c r="B18" i="20"/>
  <c r="C18" i="20"/>
  <c r="D18" i="20"/>
  <c r="E18" i="20"/>
  <c r="F18" i="20"/>
  <c r="G18" i="20"/>
  <c r="H18" i="20"/>
  <c r="B19" i="20"/>
  <c r="C19" i="20"/>
  <c r="D19" i="20"/>
  <c r="E19" i="20"/>
  <c r="F19" i="20"/>
  <c r="G19" i="20"/>
  <c r="H19" i="20"/>
  <c r="B20" i="20"/>
  <c r="C20" i="20"/>
  <c r="D20" i="20"/>
  <c r="E20" i="20"/>
  <c r="F20" i="20"/>
  <c r="G20" i="20"/>
  <c r="H20" i="20"/>
  <c r="B21" i="20"/>
  <c r="C21" i="20"/>
  <c r="D21" i="20"/>
  <c r="E21" i="20"/>
  <c r="F21" i="20"/>
  <c r="G21" i="20"/>
  <c r="H21" i="20"/>
  <c r="B22" i="20"/>
  <c r="C22" i="20"/>
  <c r="D22" i="20"/>
  <c r="E22" i="20"/>
  <c r="F22" i="20"/>
  <c r="G22" i="20"/>
  <c r="H22" i="20"/>
  <c r="B23" i="20"/>
  <c r="C23" i="20"/>
  <c r="D23" i="20"/>
  <c r="E23" i="20"/>
  <c r="F23" i="20"/>
  <c r="G23" i="20"/>
  <c r="H23" i="20"/>
  <c r="J24" i="20"/>
  <c r="K24" i="20"/>
  <c r="P24" i="20"/>
  <c r="Q24" i="20"/>
  <c r="R24" i="20"/>
  <c r="AE24" i="20"/>
  <c r="AF24" i="20"/>
  <c r="AK24" i="20"/>
  <c r="AL24" i="20"/>
  <c r="AM24" i="20"/>
  <c r="AR24" i="20"/>
  <c r="AS24" i="20"/>
  <c r="AT24" i="20"/>
  <c r="AY24" i="20"/>
  <c r="AZ24" i="20"/>
  <c r="BA24" i="20"/>
  <c r="BF24" i="20"/>
  <c r="BG24" i="20"/>
  <c r="BH24" i="20"/>
  <c r="BM24" i="20"/>
  <c r="F9" i="36"/>
  <c r="G9" i="36"/>
  <c r="F10" i="36"/>
  <c r="G10" i="36"/>
  <c r="F11" i="36"/>
  <c r="G11" i="36"/>
  <c r="F12" i="36"/>
  <c r="G12" i="36"/>
  <c r="F13" i="36"/>
  <c r="G13" i="36"/>
  <c r="F16" i="36"/>
  <c r="G16" i="36"/>
  <c r="F17" i="36"/>
  <c r="G17" i="36"/>
  <c r="F18" i="36"/>
  <c r="G18" i="36"/>
  <c r="F19" i="36"/>
  <c r="G19" i="36"/>
  <c r="F20" i="36"/>
  <c r="G20" i="36"/>
  <c r="E9" i="41"/>
  <c r="F9" i="41"/>
  <c r="E10" i="41"/>
  <c r="F10" i="41"/>
  <c r="E13" i="41"/>
  <c r="F13" i="41"/>
  <c r="E14" i="41"/>
  <c r="F14" i="41"/>
  <c r="F12" i="14"/>
  <c r="F13" i="14"/>
  <c r="F14" i="14"/>
  <c r="F15" i="14"/>
  <c r="F16" i="14"/>
  <c r="F17" i="14"/>
  <c r="F18" i="14"/>
  <c r="B19" i="14"/>
  <c r="C19" i="14"/>
  <c r="D19" i="14"/>
  <c r="E19" i="14"/>
  <c r="B16" i="33"/>
  <c r="C16" i="33"/>
  <c r="D16" i="33"/>
  <c r="E16" i="33"/>
  <c r="F16" i="33"/>
  <c r="G16" i="33"/>
  <c r="H16" i="33"/>
  <c r="I16" i="33"/>
  <c r="J16" i="33"/>
  <c r="K11" i="13"/>
  <c r="K12" i="13"/>
  <c r="K13" i="13"/>
  <c r="K14" i="13"/>
  <c r="K15" i="13"/>
  <c r="K16" i="13"/>
  <c r="K17" i="13"/>
  <c r="B18" i="13"/>
  <c r="C18" i="13"/>
  <c r="D18" i="13"/>
  <c r="E18" i="13"/>
  <c r="F18" i="13"/>
  <c r="G18" i="13"/>
  <c r="H18" i="13"/>
  <c r="I18" i="13"/>
  <c r="J18" i="13"/>
  <c r="K11" i="12"/>
  <c r="B19" i="12"/>
  <c r="K15" i="12"/>
  <c r="K16" i="12"/>
  <c r="K17" i="12"/>
  <c r="K18" i="12"/>
  <c r="C19" i="12"/>
  <c r="D19" i="12"/>
  <c r="F19" i="12"/>
  <c r="G19" i="12"/>
  <c r="B10" i="11"/>
  <c r="C10" i="11"/>
  <c r="D10" i="11"/>
  <c r="B21" i="11"/>
  <c r="C21" i="11"/>
  <c r="D21" i="11"/>
  <c r="B32" i="11"/>
  <c r="C32" i="11"/>
  <c r="D32" i="11"/>
  <c r="B43" i="11"/>
  <c r="C43" i="11"/>
  <c r="W14" i="10"/>
  <c r="X14" i="10"/>
  <c r="Y14" i="10"/>
  <c r="Z14" i="10"/>
  <c r="AA14" i="10"/>
  <c r="AB14" i="10"/>
  <c r="AC14" i="10"/>
  <c r="W15" i="10"/>
  <c r="X15" i="10"/>
  <c r="Y15" i="10"/>
  <c r="Z15" i="10"/>
  <c r="AA15" i="10"/>
  <c r="AB15" i="10"/>
  <c r="AC15" i="10"/>
  <c r="W16" i="10"/>
  <c r="X16" i="10"/>
  <c r="Y16" i="10"/>
  <c r="Z16" i="10"/>
  <c r="AA16" i="10"/>
  <c r="AB16" i="10"/>
  <c r="AC16" i="10"/>
  <c r="W17" i="10"/>
  <c r="X17" i="10"/>
  <c r="Y17" i="10"/>
  <c r="Z17" i="10"/>
  <c r="AA17" i="10"/>
  <c r="AB17" i="10"/>
  <c r="AC17" i="10"/>
  <c r="B18" i="10"/>
  <c r="C18" i="10"/>
  <c r="D18" i="10"/>
  <c r="E18" i="10"/>
  <c r="F18" i="10"/>
  <c r="G18" i="10"/>
  <c r="H18" i="10"/>
  <c r="I18" i="10"/>
  <c r="J18" i="10"/>
  <c r="K18" i="10"/>
  <c r="L18" i="10"/>
  <c r="M18" i="10"/>
  <c r="N18" i="10"/>
  <c r="O18" i="10"/>
  <c r="P18" i="10"/>
  <c r="Q18" i="10"/>
  <c r="R18" i="10"/>
  <c r="S18" i="10"/>
  <c r="T18" i="10"/>
  <c r="U18" i="10"/>
  <c r="V18" i="10"/>
  <c r="B14" i="9"/>
  <c r="C14" i="9"/>
  <c r="D14" i="9"/>
  <c r="E14" i="9"/>
  <c r="F14" i="9"/>
  <c r="G14" i="9"/>
  <c r="H14" i="9"/>
  <c r="B15" i="9"/>
  <c r="C15" i="9"/>
  <c r="D15" i="9"/>
  <c r="E15" i="9"/>
  <c r="F15" i="9"/>
  <c r="G15" i="9"/>
  <c r="H15" i="9"/>
  <c r="B16" i="9"/>
  <c r="C16" i="9"/>
  <c r="D16" i="9"/>
  <c r="E16" i="9"/>
  <c r="F16" i="9"/>
  <c r="G16" i="9"/>
  <c r="H16" i="9"/>
  <c r="B17" i="9"/>
  <c r="C17" i="9"/>
  <c r="D17" i="9"/>
  <c r="E17" i="9"/>
  <c r="F17" i="9"/>
  <c r="G17" i="9"/>
  <c r="H17"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BK18" i="9"/>
  <c r="BL18" i="9"/>
  <c r="BM18" i="9"/>
  <c r="F12" i="8"/>
  <c r="F13" i="8"/>
  <c r="F14" i="8"/>
  <c r="F15" i="8"/>
  <c r="F16" i="8"/>
  <c r="B17" i="8"/>
  <c r="C17" i="8"/>
  <c r="D17" i="8"/>
  <c r="E17" i="8"/>
  <c r="AY12" i="7"/>
  <c r="AZ12" i="7"/>
  <c r="BA12" i="7"/>
  <c r="BB12" i="7"/>
  <c r="BC12" i="7"/>
  <c r="BD12" i="7"/>
  <c r="BE12" i="7"/>
  <c r="AY13" i="7"/>
  <c r="AZ13" i="7"/>
  <c r="BA13" i="7"/>
  <c r="BB13" i="7"/>
  <c r="BC13" i="7"/>
  <c r="BD13" i="7"/>
  <c r="BE13" i="7"/>
  <c r="AY14" i="7"/>
  <c r="AZ14" i="7"/>
  <c r="BA14" i="7"/>
  <c r="BB14" i="7"/>
  <c r="BC14" i="7"/>
  <c r="BD14" i="7"/>
  <c r="BE14" i="7"/>
  <c r="AY15" i="7"/>
  <c r="AZ15" i="7"/>
  <c r="BA15" i="7"/>
  <c r="BB15" i="7"/>
  <c r="BC15" i="7"/>
  <c r="BD15" i="7"/>
  <c r="BE15" i="7"/>
  <c r="B16" i="7"/>
  <c r="C16" i="7"/>
  <c r="D16" i="7"/>
  <c r="E16" i="7"/>
  <c r="F16" i="7"/>
  <c r="G16" i="7"/>
  <c r="H16" i="7"/>
  <c r="AX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BU12" i="6"/>
  <c r="BV12" i="6"/>
  <c r="CA12" i="6"/>
  <c r="BU13" i="6"/>
  <c r="BV13" i="6"/>
  <c r="CA13" i="6"/>
  <c r="C14" i="4"/>
  <c r="D14" i="4"/>
  <c r="E14" i="4"/>
  <c r="F14" i="4"/>
  <c r="G14" i="4"/>
  <c r="BU14" i="6"/>
  <c r="BV14" i="6"/>
  <c r="CA14" i="6"/>
  <c r="BU15" i="6"/>
  <c r="BV15" i="6"/>
  <c r="CA15" i="6"/>
  <c r="BU16" i="6"/>
  <c r="BV16" i="6"/>
  <c r="CA16" i="6"/>
  <c r="E12" i="47"/>
  <c r="E13" i="47"/>
  <c r="E14" i="47"/>
  <c r="E15" i="47"/>
  <c r="E16" i="47"/>
  <c r="E17" i="47"/>
  <c r="E18" i="47"/>
  <c r="E19" i="47"/>
  <c r="E20" i="47"/>
  <c r="B21" i="47"/>
  <c r="C21" i="47"/>
  <c r="D21" i="47"/>
  <c r="J12" i="46"/>
  <c r="J13" i="46"/>
  <c r="J14" i="46"/>
  <c r="J15" i="46"/>
  <c r="J16" i="46"/>
  <c r="J17" i="46"/>
  <c r="J18" i="46"/>
  <c r="J19" i="46"/>
  <c r="J20" i="46"/>
  <c r="B21" i="46"/>
  <c r="C21" i="46"/>
  <c r="D21" i="46"/>
  <c r="E21" i="46"/>
  <c r="F21" i="46"/>
  <c r="G21" i="46"/>
  <c r="H21" i="46"/>
  <c r="I21" i="46"/>
  <c r="W13" i="5"/>
  <c r="X13" i="5"/>
  <c r="AC13" i="5"/>
  <c r="W14" i="5"/>
  <c r="X14" i="5"/>
  <c r="Y14" i="5"/>
  <c r="Z14" i="5"/>
  <c r="AA14" i="5"/>
  <c r="AB14" i="5"/>
  <c r="AC14" i="5"/>
  <c r="W15" i="5"/>
  <c r="X15" i="5"/>
  <c r="Y15" i="5"/>
  <c r="Z15" i="5"/>
  <c r="AA15" i="5"/>
  <c r="AB15" i="5"/>
  <c r="AC15" i="5"/>
  <c r="W16" i="5"/>
  <c r="X16" i="5"/>
  <c r="Y16" i="5"/>
  <c r="Z16" i="5"/>
  <c r="AA16" i="5"/>
  <c r="AB16" i="5"/>
  <c r="AC16" i="5"/>
  <c r="W17" i="5"/>
  <c r="X17" i="5"/>
  <c r="Y17" i="5"/>
  <c r="Z17" i="5"/>
  <c r="AA17" i="5"/>
  <c r="AB17" i="5"/>
  <c r="AC17" i="5"/>
  <c r="W18" i="5"/>
  <c r="X18" i="5"/>
  <c r="Y18" i="5"/>
  <c r="Z18" i="5"/>
  <c r="AA18" i="5"/>
  <c r="AB18" i="5"/>
  <c r="AC18" i="5"/>
  <c r="W19" i="5"/>
  <c r="X19" i="5"/>
  <c r="Y19" i="5"/>
  <c r="Z19" i="5"/>
  <c r="AA19" i="5"/>
  <c r="AB19" i="5"/>
  <c r="AC19" i="5"/>
  <c r="W20" i="5"/>
  <c r="X20" i="5"/>
  <c r="Y20" i="5"/>
  <c r="Z20" i="5"/>
  <c r="AA20" i="5"/>
  <c r="AB20" i="5"/>
  <c r="AC20" i="5"/>
  <c r="W21" i="5"/>
  <c r="X21" i="5"/>
  <c r="Y21" i="5"/>
  <c r="Z21" i="5"/>
  <c r="AA21" i="5"/>
  <c r="AB21" i="5"/>
  <c r="AC21" i="5"/>
  <c r="W22" i="5"/>
  <c r="X22" i="5"/>
  <c r="Y22" i="5"/>
  <c r="Z22" i="5"/>
  <c r="AA22" i="5"/>
  <c r="AB22" i="5"/>
  <c r="AC22" i="5"/>
  <c r="B23" i="5"/>
  <c r="H23" i="5"/>
  <c r="I23" i="5"/>
  <c r="J23" i="5"/>
  <c r="O23" i="5"/>
  <c r="P23" i="5"/>
  <c r="Q23" i="5"/>
  <c r="V23" i="5"/>
  <c r="W24" i="5"/>
  <c r="Y24" i="5"/>
  <c r="Z24" i="5"/>
  <c r="AA24" i="5"/>
  <c r="AB24" i="5"/>
  <c r="AC24" i="5"/>
  <c r="H13" i="4"/>
  <c r="B14" i="4"/>
  <c r="H14" i="4"/>
  <c r="B15" i="4"/>
  <c r="C15" i="4"/>
  <c r="D15" i="4"/>
  <c r="E15" i="4"/>
  <c r="F15" i="4"/>
  <c r="G15" i="4"/>
  <c r="H15" i="4"/>
  <c r="B16" i="4"/>
  <c r="C16" i="4"/>
  <c r="D16" i="4"/>
  <c r="E16" i="4"/>
  <c r="F16" i="4"/>
  <c r="G16" i="4"/>
  <c r="H16" i="4"/>
  <c r="B17" i="4"/>
  <c r="C17" i="4"/>
  <c r="D17" i="4"/>
  <c r="E17" i="4"/>
  <c r="F17" i="4"/>
  <c r="G17" i="4"/>
  <c r="H17" i="4"/>
  <c r="B18" i="4"/>
  <c r="C18" i="4"/>
  <c r="D18" i="4"/>
  <c r="E18" i="4"/>
  <c r="F18" i="4"/>
  <c r="G18" i="4"/>
  <c r="H18" i="4"/>
  <c r="B19" i="4"/>
  <c r="C19" i="4"/>
  <c r="D19" i="4"/>
  <c r="E19" i="4"/>
  <c r="F19" i="4"/>
  <c r="G19" i="4"/>
  <c r="H19" i="4"/>
  <c r="B20" i="4"/>
  <c r="C20" i="4"/>
  <c r="D20" i="4"/>
  <c r="E20" i="4"/>
  <c r="F20" i="4"/>
  <c r="G20" i="4"/>
  <c r="H20" i="4"/>
  <c r="B21" i="4"/>
  <c r="C21" i="4"/>
  <c r="D21" i="4"/>
  <c r="E21" i="4"/>
  <c r="F21" i="4"/>
  <c r="G21" i="4"/>
  <c r="H21" i="4"/>
  <c r="B22" i="4"/>
  <c r="D22" i="4"/>
  <c r="E22" i="4"/>
  <c r="F22" i="4"/>
  <c r="G22" i="4"/>
  <c r="H22" i="4"/>
  <c r="J23" i="4"/>
  <c r="P23" i="4"/>
  <c r="Q23" i="4"/>
  <c r="W23" i="4"/>
  <c r="Y23" i="4"/>
  <c r="AD23" i="4"/>
  <c r="AE23" i="4"/>
  <c r="AF23" i="4"/>
  <c r="AK23" i="4"/>
  <c r="AL23" i="4"/>
  <c r="AM23" i="4"/>
  <c r="AR23" i="4"/>
  <c r="AS23" i="4"/>
  <c r="AT23" i="4"/>
  <c r="AY23" i="4"/>
  <c r="AZ23" i="4"/>
  <c r="BA23" i="4"/>
  <c r="BF23" i="4"/>
  <c r="BG23" i="4"/>
  <c r="BH23" i="4"/>
  <c r="BM23" i="4"/>
  <c r="X24" i="20"/>
  <c r="W24" i="20"/>
  <c r="Y24" i="20"/>
  <c r="AD24" i="20"/>
  <c r="K12" i="12"/>
  <c r="E19" i="12"/>
  <c r="S39" i="52" l="1"/>
  <c r="W33" i="18"/>
  <c r="W32" i="18"/>
  <c r="W31" i="18"/>
  <c r="W30" i="18"/>
  <c r="W29" i="18"/>
  <c r="W28" i="18"/>
  <c r="W27" i="18"/>
  <c r="W20" i="18"/>
  <c r="W19" i="18"/>
  <c r="V17" i="18"/>
  <c r="W15" i="18"/>
  <c r="I42" i="44"/>
  <c r="F32" i="44"/>
  <c r="I45" i="22"/>
  <c r="J35" i="22"/>
  <c r="K35" i="22"/>
  <c r="B35" i="22"/>
  <c r="V33" i="18"/>
  <c r="V32" i="18"/>
  <c r="V31" i="18"/>
  <c r="V30" i="18"/>
  <c r="V27" i="18"/>
  <c r="V18" i="18"/>
  <c r="W18" i="18"/>
  <c r="V14" i="18"/>
  <c r="B45" i="22"/>
  <c r="E26" i="22"/>
  <c r="J45" i="22"/>
  <c r="V15" i="18"/>
  <c r="AD15" i="10"/>
  <c r="AD16" i="21"/>
  <c r="D24" i="30"/>
  <c r="D33" i="30"/>
  <c r="C43" i="30"/>
  <c r="F11" i="30"/>
  <c r="C24" i="30"/>
  <c r="B43" i="30"/>
  <c r="B33" i="30"/>
  <c r="B24" i="30"/>
  <c r="B44" i="29"/>
  <c r="D34" i="29"/>
  <c r="C34" i="29"/>
  <c r="C44" i="29"/>
  <c r="B34" i="29"/>
  <c r="B25" i="29"/>
  <c r="F12" i="29"/>
  <c r="D25" i="29"/>
  <c r="C44" i="28"/>
  <c r="C25" i="28"/>
  <c r="D44" i="28"/>
  <c r="B25" i="28"/>
  <c r="F12" i="28"/>
  <c r="D25" i="28"/>
  <c r="A34" i="28"/>
  <c r="E12" i="28"/>
  <c r="B44" i="28"/>
  <c r="S35" i="27"/>
  <c r="S18" i="27"/>
  <c r="C39" i="45"/>
  <c r="B20" i="45"/>
  <c r="A20" i="45" s="1"/>
  <c r="C29" i="45"/>
  <c r="B29" i="45"/>
  <c r="E29" i="45"/>
  <c r="E39" i="45"/>
  <c r="D39" i="45"/>
  <c r="D29" i="45"/>
  <c r="H19" i="45"/>
  <c r="F42" i="44"/>
  <c r="E23" i="44"/>
  <c r="E32" i="44"/>
  <c r="K22" i="44"/>
  <c r="G19" i="45"/>
  <c r="F19" i="45"/>
  <c r="C32" i="44"/>
  <c r="C42" i="44"/>
  <c r="E42" i="44"/>
  <c r="L22" i="44"/>
  <c r="I19" i="45"/>
  <c r="D32" i="44"/>
  <c r="I32" i="44"/>
  <c r="D42" i="44"/>
  <c r="D23" i="44"/>
  <c r="C23" i="44"/>
  <c r="B23" i="44"/>
  <c r="B42" i="44"/>
  <c r="J22" i="44"/>
  <c r="H42" i="44"/>
  <c r="H32" i="44"/>
  <c r="N22" i="44"/>
  <c r="P22" i="44"/>
  <c r="O22" i="44"/>
  <c r="G32" i="44"/>
  <c r="G42" i="44"/>
  <c r="L49" i="22"/>
  <c r="K45" i="22"/>
  <c r="D45" i="22"/>
  <c r="L44" i="22"/>
  <c r="C35" i="22"/>
  <c r="L34" i="22"/>
  <c r="G26" i="22"/>
  <c r="F26" i="22"/>
  <c r="J26" i="22"/>
  <c r="H26" i="22"/>
  <c r="B26" i="22"/>
  <c r="H45" i="22"/>
  <c r="F45" i="22"/>
  <c r="C45" i="22"/>
  <c r="F35" i="22"/>
  <c r="E35" i="22"/>
  <c r="D35" i="22"/>
  <c r="C26" i="22"/>
  <c r="L25" i="22"/>
  <c r="K26" i="22"/>
  <c r="I26" i="22"/>
  <c r="I35" i="22"/>
  <c r="H35" i="22"/>
  <c r="G45" i="22"/>
  <c r="G35" i="22"/>
  <c r="E45" i="22"/>
  <c r="D26" i="22"/>
  <c r="CB16" i="23"/>
  <c r="CB15" i="23"/>
  <c r="CB14" i="23"/>
  <c r="CB13" i="23"/>
  <c r="CB12" i="23"/>
  <c r="AD23" i="21"/>
  <c r="AD21" i="21"/>
  <c r="AB24" i="21"/>
  <c r="AD20" i="21"/>
  <c r="AD19" i="21"/>
  <c r="Y24" i="21"/>
  <c r="AD17" i="21"/>
  <c r="AA24" i="21"/>
  <c r="Z24" i="21"/>
  <c r="AC24" i="21"/>
  <c r="AD15" i="21"/>
  <c r="AD22" i="21"/>
  <c r="AD18" i="21"/>
  <c r="X24" i="21"/>
  <c r="W24" i="21"/>
  <c r="AD14" i="21"/>
  <c r="I23" i="20"/>
  <c r="I22" i="20"/>
  <c r="I20" i="20"/>
  <c r="I19" i="20"/>
  <c r="E24" i="20"/>
  <c r="G24" i="20"/>
  <c r="I18" i="20"/>
  <c r="D24" i="20"/>
  <c r="I16" i="20"/>
  <c r="F24" i="20"/>
  <c r="I15" i="20"/>
  <c r="I21" i="20"/>
  <c r="I17" i="20"/>
  <c r="C24" i="20"/>
  <c r="H24" i="20"/>
  <c r="B24" i="20"/>
  <c r="I14" i="20"/>
  <c r="V29" i="18"/>
  <c r="V28" i="18"/>
  <c r="V19" i="18"/>
  <c r="V16" i="18"/>
  <c r="W16" i="18"/>
  <c r="W14" i="18"/>
  <c r="F19" i="14"/>
  <c r="K16" i="33"/>
  <c r="K18" i="13"/>
  <c r="K19" i="12"/>
  <c r="L16" i="12" s="1"/>
  <c r="AB18" i="10"/>
  <c r="W18" i="10"/>
  <c r="AD17" i="10"/>
  <c r="Z18" i="10"/>
  <c r="AC18" i="10"/>
  <c r="AD16" i="10"/>
  <c r="AA18" i="10"/>
  <c r="Y18" i="10"/>
  <c r="X18" i="10"/>
  <c r="AD14" i="10"/>
  <c r="I17" i="9"/>
  <c r="B18" i="9"/>
  <c r="I16" i="9"/>
  <c r="D18" i="9"/>
  <c r="G18" i="9"/>
  <c r="I15" i="9"/>
  <c r="F18" i="9"/>
  <c r="E18" i="9"/>
  <c r="H18" i="9"/>
  <c r="C18" i="9"/>
  <c r="I14" i="9"/>
  <c r="F17" i="8"/>
  <c r="BF15" i="7"/>
  <c r="BF14" i="7"/>
  <c r="BE16" i="7"/>
  <c r="BD16" i="7"/>
  <c r="BC16" i="7"/>
  <c r="BB16" i="7"/>
  <c r="BA16" i="7"/>
  <c r="BF13" i="7"/>
  <c r="AZ16" i="7"/>
  <c r="BF12" i="7"/>
  <c r="AY16" i="7"/>
  <c r="CB16" i="6"/>
  <c r="CB15" i="6"/>
  <c r="CB14" i="6"/>
  <c r="CB13" i="6"/>
  <c r="CB12" i="6"/>
  <c r="E21" i="47"/>
  <c r="J21" i="46"/>
  <c r="AD24" i="5"/>
  <c r="AD20" i="5"/>
  <c r="AD17" i="5"/>
  <c r="AA23" i="5"/>
  <c r="Z23" i="5"/>
  <c r="AD16" i="5"/>
  <c r="Y23" i="5"/>
  <c r="S21" i="47"/>
  <c r="AB23" i="5"/>
  <c r="T21" i="47"/>
  <c r="AD22" i="5"/>
  <c r="AD21" i="5"/>
  <c r="AD19" i="5"/>
  <c r="AD18" i="5"/>
  <c r="R21" i="47"/>
  <c r="AD15" i="5"/>
  <c r="AD14" i="5"/>
  <c r="X23" i="5"/>
  <c r="W23" i="5"/>
  <c r="AC23" i="5"/>
  <c r="AD13" i="5"/>
  <c r="I24" i="4"/>
  <c r="I22" i="4"/>
  <c r="I19" i="4"/>
  <c r="I18" i="4"/>
  <c r="I17" i="4"/>
  <c r="AB21" i="46"/>
  <c r="G23" i="4"/>
  <c r="I15" i="4"/>
  <c r="F23" i="4"/>
  <c r="E23" i="4"/>
  <c r="X21" i="46"/>
  <c r="W21" i="46"/>
  <c r="H23" i="4"/>
  <c r="I14" i="4"/>
  <c r="D23" i="4"/>
  <c r="I21" i="4"/>
  <c r="I20" i="4"/>
  <c r="U21" i="46"/>
  <c r="I16" i="4"/>
  <c r="C23" i="4"/>
  <c r="B23" i="4"/>
  <c r="AA21" i="46"/>
  <c r="Z21" i="46"/>
  <c r="Y21" i="46"/>
  <c r="V21" i="46"/>
  <c r="I13" i="4"/>
  <c r="A43" i="30" l="1"/>
  <c r="A24" i="30"/>
  <c r="A33" i="30"/>
  <c r="A25" i="29"/>
  <c r="A44" i="29"/>
  <c r="A34" i="29"/>
  <c r="A25" i="28"/>
  <c r="A44" i="28"/>
  <c r="A29" i="45"/>
  <c r="A39" i="45"/>
  <c r="A23" i="44"/>
  <c r="A32" i="44"/>
  <c r="A42" i="44"/>
  <c r="A45" i="22"/>
  <c r="A26" i="22"/>
  <c r="A35" i="22"/>
  <c r="CC16" i="23"/>
  <c r="CC15" i="23"/>
  <c r="CC14" i="23"/>
  <c r="CC13" i="23"/>
  <c r="CC12" i="23"/>
  <c r="AD24" i="21"/>
  <c r="I24" i="20"/>
  <c r="L12" i="12"/>
  <c r="B21" i="12"/>
  <c r="E21" i="12"/>
  <c r="L13" i="12"/>
  <c r="AD18" i="10"/>
  <c r="I18" i="9"/>
  <c r="BF16" i="7"/>
  <c r="BG16" i="7" s="1"/>
  <c r="AD23" i="5"/>
  <c r="I23" i="4"/>
  <c r="CC16" i="6" s="1"/>
  <c r="AC21" i="46" l="1"/>
  <c r="CC13" i="6"/>
  <c r="CC12" i="6"/>
  <c r="CC15" i="6"/>
  <c r="CC14" i="6"/>
</calcChain>
</file>

<file path=xl/sharedStrings.xml><?xml version="1.0" encoding="utf-8"?>
<sst xmlns="http://schemas.openxmlformats.org/spreadsheetml/2006/main" count="2568" uniqueCount="1028">
  <si>
    <t>URS Table Number</t>
  </si>
  <si>
    <t>MHBG Report Table Number</t>
  </si>
  <si>
    <t>Brief Description</t>
  </si>
  <si>
    <t>Change Status</t>
  </si>
  <si>
    <t>Tables 2A &amp; 2B</t>
  </si>
  <si>
    <t>Tables 8A &amp; 8B</t>
  </si>
  <si>
    <t>Profile of Persons Served, by Age, Gender, and Race, and Ethnicity</t>
  </si>
  <si>
    <t>Table 3</t>
  </si>
  <si>
    <t>Table 9</t>
  </si>
  <si>
    <t>Total Served by Setting, Age, and Gender</t>
  </si>
  <si>
    <t>Adult Employment Status</t>
  </si>
  <si>
    <t>Tables 5A &amp; 5B</t>
  </si>
  <si>
    <t>Tables 10A &amp; 10B</t>
  </si>
  <si>
    <t>Profile of Clients by Type of Funding Support</t>
  </si>
  <si>
    <t>Table 6</t>
  </si>
  <si>
    <t>Table 11</t>
  </si>
  <si>
    <t>Profile of Client Turnover</t>
  </si>
  <si>
    <t>Table 2A</t>
  </si>
  <si>
    <t>State Mental Health Agency Expenditure Report</t>
  </si>
  <si>
    <t>Table 7A</t>
  </si>
  <si>
    <t>Table 2B</t>
  </si>
  <si>
    <t>SMHA Early Serious Mental Illness &amp; FEP Expenditures</t>
  </si>
  <si>
    <t>Table 7B</t>
  </si>
  <si>
    <t>Table 2C</t>
  </si>
  <si>
    <t xml:space="preserve">MHBG State Agency Crisis Services Expenditure Report </t>
  </si>
  <si>
    <t>Table 8</t>
  </si>
  <si>
    <t>Table 4</t>
  </si>
  <si>
    <t>Profile of MHBG Expenditures for Non-Direct Services</t>
  </si>
  <si>
    <t>Table 16</t>
  </si>
  <si>
    <t>Social Connectedness and Functioning</t>
  </si>
  <si>
    <t>Table 10</t>
  </si>
  <si>
    <t>Table 5</t>
  </si>
  <si>
    <t>Profile of Agencies Receiving MHBG Funds</t>
  </si>
  <si>
    <t>Tables 11</t>
  </si>
  <si>
    <t>Table 17A</t>
  </si>
  <si>
    <t>Consumer Evaluation of Care</t>
  </si>
  <si>
    <t>Tables 11A</t>
  </si>
  <si>
    <t>Table 17B</t>
  </si>
  <si>
    <t>Table 12</t>
  </si>
  <si>
    <t>State Mental Health Agency Profile</t>
  </si>
  <si>
    <t>Tables 14A &amp; 14B</t>
  </si>
  <si>
    <t>Table 13A &amp; 13B</t>
  </si>
  <si>
    <t>Adults with SMI &amp; Children with SED Served by Age, Gender, Race, &amp; Ethnicity</t>
  </si>
  <si>
    <t>Table 15A</t>
  </si>
  <si>
    <t>Table 15</t>
  </si>
  <si>
    <t>Table 18</t>
  </si>
  <si>
    <t>Living Situation</t>
  </si>
  <si>
    <t>EBPs</t>
  </si>
  <si>
    <t>Table 16A</t>
  </si>
  <si>
    <t>Table 19A</t>
  </si>
  <si>
    <t>EBPs for FEP</t>
  </si>
  <si>
    <t>Table 16B</t>
  </si>
  <si>
    <t>Table 19B</t>
  </si>
  <si>
    <t>Table 17</t>
  </si>
  <si>
    <t>Table 20</t>
  </si>
  <si>
    <t>Table 21</t>
  </si>
  <si>
    <t>Criminal Justice Involvement</t>
  </si>
  <si>
    <t>Table 22</t>
  </si>
  <si>
    <t>School Attendance Status</t>
  </si>
  <si>
    <t>Tables 20A &amp; 20B</t>
  </si>
  <si>
    <t>Table 23A &amp; 23B</t>
  </si>
  <si>
    <t>Readmissions to State Hospital within 30- and 180-Days</t>
  </si>
  <si>
    <t>Table 24</t>
  </si>
  <si>
    <t>Table 4A</t>
  </si>
  <si>
    <t>Table 5A</t>
  </si>
  <si>
    <t>Table 5B</t>
  </si>
  <si>
    <t>The total for the MHBG and State Funds columns must be greater than $0 as all states receive MHBG and state funds; the total Evidence-Based Practices for Early Serious Mental Illness row must be greater than $0 as all states are required to spend MHBG set-aside dollars; each state also expends funds on community and state hospital services, therefore the State Hospital and Ambulatory/Community Non-24-Hour Care rows must be greater than $0. Caution messages start appearing as you enter data but will disappear as you continue to populate the table provided the rows and columns specified above are completed.</t>
  </si>
  <si>
    <t>Reported number to Question 6b cannot be greater than 6a; question 6c cannot be greater than 6b. If you receive the caution message, please double check your data to ensure accurate data reporting.</t>
  </si>
  <si>
    <t>Table 14A</t>
  </si>
  <si>
    <t>Table 14B</t>
  </si>
  <si>
    <t>Data entered under each EBP cannot be greater than Total unduplicated SMI/SED numbers reported. Data reported by age, gender, race, Hispanic/Latino origin must match. If you receive the caution message(s), please double check your data to ensure accurate data reporting.</t>
  </si>
  <si>
    <t>The edits on these tables focus on the data needed to calculate CMHS National Outcome Measure of Change in Arrests between T1 and T2. Data reported for T1 (and T2) is matched against the numbers reported in the “T1 to T2 Change” section of the table. Once you start entering data, The T1 Cells will turn Red. This will correct itself once you enter all your data correctly throughout the other cells. If Cells are still Red once you have entered all data on this table, it means your data contains errors, please check data entered to identify and fix the errors.</t>
  </si>
  <si>
    <t>The individual Number of Readmissions for 30 days cannot be greater than the individual Number of Readmissions for 180 days. Data reported by age, gender, race, Hispanic/Latino origin must match. If you receive the caution message(s), please double check your data to ensure accurate data reporting.</t>
  </si>
  <si>
    <t>Table 1.</t>
  </si>
  <si>
    <t>To:</t>
  </si>
  <si>
    <t>State Identifier:</t>
  </si>
  <si>
    <t>Current Report Year</t>
  </si>
  <si>
    <t>Three Years Forward</t>
  </si>
  <si>
    <t>Adults with Serious Mental Illness (SMI)</t>
  </si>
  <si>
    <t>Children with Serious Emotional Disturbances (SED)</t>
  </si>
  <si>
    <t>PLEASE DO NOT ADD, DELETE OR MOVE ROWS, COLUMNS AND/OR CELLS!</t>
  </si>
  <si>
    <t xml:space="preserve">Please report the data under the categories listed - "Total" are calculated automatically. </t>
  </si>
  <si>
    <t>From:</t>
  </si>
  <si>
    <t>Total</t>
  </si>
  <si>
    <t>American Indian or Alaska Native</t>
  </si>
  <si>
    <t>Asian</t>
  </si>
  <si>
    <t>Black or African American</t>
  </si>
  <si>
    <t>Native Hawaiian or Other Pacific Islander</t>
  </si>
  <si>
    <t>White</t>
  </si>
  <si>
    <t>More Than One Race Reported</t>
  </si>
  <si>
    <t>Race Not Available</t>
  </si>
  <si>
    <t>Female</t>
  </si>
  <si>
    <t>Male</t>
  </si>
  <si>
    <t xml:space="preserve">Other </t>
  </si>
  <si>
    <t>Not Available</t>
  </si>
  <si>
    <t>Other</t>
  </si>
  <si>
    <t>13-17 years</t>
  </si>
  <si>
    <t>18-20 years</t>
  </si>
  <si>
    <t>21-24 years</t>
  </si>
  <si>
    <t>25-44 years</t>
  </si>
  <si>
    <t>45-64 years</t>
  </si>
  <si>
    <t>65-74 years</t>
  </si>
  <si>
    <t>Duplicated between Hospitals &amp; Community</t>
  </si>
  <si>
    <t>Duplicated between Community Programs</t>
  </si>
  <si>
    <t>Duplicated between Adults &amp; Kids</t>
  </si>
  <si>
    <t>75+ years</t>
  </si>
  <si>
    <t>Other, describe:</t>
  </si>
  <si>
    <t>Unduplicated</t>
  </si>
  <si>
    <t>Pregnant Women</t>
  </si>
  <si>
    <t>Are these numbers unduplicated?</t>
  </si>
  <si>
    <t>Comments on Data (Overall):</t>
  </si>
  <si>
    <r>
      <t>Table 2B (</t>
    </r>
    <r>
      <rPr>
        <b/>
        <sz val="10"/>
        <color indexed="10"/>
        <rFont val="Arial"/>
        <family val="2"/>
      </rPr>
      <t>MHBG Table 8B</t>
    </r>
    <r>
      <rPr>
        <b/>
        <sz val="10"/>
        <color indexed="8"/>
        <rFont val="Arial"/>
        <family val="2"/>
      </rPr>
      <t>).  Profile of Persons Served, All Programs by Age, Gender and Ethnicity</t>
    </r>
  </si>
  <si>
    <t>Not Hispanic or Latino</t>
  </si>
  <si>
    <t>Hispanic or Latino</t>
  </si>
  <si>
    <t>Hispanic or Latino Origin 
Not Available</t>
  </si>
  <si>
    <t>Table 3.</t>
  </si>
  <si>
    <t>Age 18-20</t>
  </si>
  <si>
    <t>Age Not Available</t>
  </si>
  <si>
    <t>Community Mental Health Programs</t>
  </si>
  <si>
    <t>State Psychiatric Hospitals</t>
  </si>
  <si>
    <t>Other Psychiatric Inpatient</t>
  </si>
  <si>
    <t>Residential Treatment Centers</t>
  </si>
  <si>
    <t>Institutions under the Justice System</t>
  </si>
  <si>
    <t>Instructions:</t>
  </si>
  <si>
    <t>States that have county psychiatric hospitals that serve as surrogate state hospitals should report persons served in such settings as receiving services in state hospitals.</t>
  </si>
  <si>
    <t>If forensic hospitals are part of the state mental health agency system include them.</t>
  </si>
  <si>
    <t>Persons who receive non-inpatient care in state psychiatric hospitals should be included in the Community MH Program Row</t>
  </si>
  <si>
    <t>Persons who receive inpatient psychiatric care through a private provider or medical provider licensed and/or contracted through the SMHA should be counted in the "Other Psychiatric Inpatient" row.  Persons who receive Medicaid funded inpatient services through a provider that is not licensed or contracted by the SMHA should not be counted here.</t>
  </si>
  <si>
    <t>A person who is served in both community settings and inpatient settings should be included in both rows</t>
  </si>
  <si>
    <r>
      <t>Table 4 (</t>
    </r>
    <r>
      <rPr>
        <b/>
        <sz val="10"/>
        <color indexed="10"/>
        <rFont val="Arial"/>
        <family val="2"/>
      </rPr>
      <t>MHBG Table 15A</t>
    </r>
    <r>
      <rPr>
        <b/>
        <sz val="10"/>
        <color indexed="8"/>
        <rFont val="Arial"/>
        <family val="2"/>
      </rPr>
      <t>). Profile of Adult Clients by Employment Status</t>
    </r>
  </si>
  <si>
    <t>Table 4.</t>
  </si>
  <si>
    <t>18-20</t>
  </si>
  <si>
    <t>Unemployed</t>
  </si>
  <si>
    <t>At admission</t>
  </si>
  <si>
    <t>At Discharge</t>
  </si>
  <si>
    <t>Monthly</t>
  </si>
  <si>
    <t>Quarterly</t>
  </si>
  <si>
    <t>How Often Does your State Measure Employment Status?</t>
  </si>
  <si>
    <t>Employment Status Not Available</t>
  </si>
  <si>
    <t>Schizophrenia &amp; Related Disorders (F20, F25)</t>
  </si>
  <si>
    <t>Other Psychoses (F22, F23, F24, F28, F29)</t>
  </si>
  <si>
    <t>All Other Diagnoses</t>
  </si>
  <si>
    <t>Diagnosis Total</t>
  </si>
  <si>
    <r>
      <t>Table 5A (</t>
    </r>
    <r>
      <rPr>
        <b/>
        <sz val="10"/>
        <color indexed="10"/>
        <rFont val="Arial"/>
        <family val="2"/>
      </rPr>
      <t>MHBG Table 10A</t>
    </r>
    <r>
      <rPr>
        <b/>
        <sz val="10"/>
        <color indexed="8"/>
        <rFont val="Arial"/>
        <family val="2"/>
      </rPr>
      <t>). Profile of Clients by Type of Funding Support</t>
    </r>
  </si>
  <si>
    <t>Please note that the same person may be served in both Medicaid and Non-Medicaid programs during the same reporting period.</t>
  </si>
  <si>
    <t>People Served by Both Medicaid and Non-Medicaid Sources</t>
  </si>
  <si>
    <t>Medicaid Status Not Available</t>
  </si>
  <si>
    <t>Data based on Medicaid Paid Services</t>
  </si>
  <si>
    <t>Data based on Medicaid Eligibility not Medicaid Paid Services</t>
  </si>
  <si>
    <t>Data are duplicated</t>
  </si>
  <si>
    <t>Total Served</t>
  </si>
  <si>
    <r>
      <t>Table 5B (</t>
    </r>
    <r>
      <rPr>
        <b/>
        <sz val="10"/>
        <color indexed="10"/>
        <rFont val="Arial"/>
        <family val="2"/>
      </rPr>
      <t>MHBG Table 10B</t>
    </r>
    <r>
      <rPr>
        <b/>
        <sz val="10"/>
        <color indexed="8"/>
        <rFont val="Arial"/>
        <family val="2"/>
      </rPr>
      <t>). Profile of Clients by Type of Funding Support</t>
    </r>
  </si>
  <si>
    <t>Table 5B.</t>
  </si>
  <si>
    <t>Hispanic or Latino Origin Unknown</t>
  </si>
  <si>
    <t>Medicaid Only</t>
  </si>
  <si>
    <r>
      <t>Table 6 (</t>
    </r>
    <r>
      <rPr>
        <b/>
        <sz val="10"/>
        <color indexed="10"/>
        <rFont val="Arial"/>
        <family val="2"/>
      </rPr>
      <t>MHBG Table 11</t>
    </r>
    <r>
      <rPr>
        <b/>
        <sz val="10"/>
        <color indexed="8"/>
        <rFont val="Arial"/>
        <family val="2"/>
      </rPr>
      <t>). Profile of Client Turnover</t>
    </r>
  </si>
  <si>
    <t>Table 6.</t>
  </si>
  <si>
    <t>Profile of Service Utilization</t>
  </si>
  <si>
    <t>Total Served at Beginning of Year (unduplicated)</t>
  </si>
  <si>
    <t>Length of Stay (in Days): Discharged Patients</t>
  </si>
  <si>
    <t>Average (Mean)</t>
  </si>
  <si>
    <t>Median</t>
  </si>
  <si>
    <t>State Hospitals</t>
  </si>
  <si>
    <t>Community Programs</t>
  </si>
  <si>
    <t>Comments on Data (State Hospital):</t>
  </si>
  <si>
    <t>Comments on Data (Other Inpatient):</t>
  </si>
  <si>
    <t>Comments on Data (Residential Treatment):</t>
  </si>
  <si>
    <t>Comments on Data (Community Programs):</t>
  </si>
  <si>
    <t>Activity</t>
  </si>
  <si>
    <t>Comments on Data</t>
  </si>
  <si>
    <t>Table 7A.</t>
  </si>
  <si>
    <t>Table 7B.</t>
  </si>
  <si>
    <t xml:space="preserve">Services </t>
  </si>
  <si>
    <t xml:space="preserve">Call Centers </t>
  </si>
  <si>
    <t xml:space="preserve">To: </t>
  </si>
  <si>
    <t>Total Non-Direct Services</t>
  </si>
  <si>
    <t>Comments on Data:</t>
  </si>
  <si>
    <t xml:space="preserve"> </t>
  </si>
  <si>
    <t>Adult Consumer Survey Results:</t>
  </si>
  <si>
    <t>Number of Positive Responses</t>
  </si>
  <si>
    <t>Responses</t>
  </si>
  <si>
    <t>Percent Positive (calculated)</t>
  </si>
  <si>
    <t>1. Social Connectedness</t>
  </si>
  <si>
    <t>2. Functioning</t>
  </si>
  <si>
    <t>Child/Adolescent Consumer Survey Results:</t>
  </si>
  <si>
    <t>3. Social Connectedness</t>
  </si>
  <si>
    <t>4. Functioning</t>
  </si>
  <si>
    <t>Adult Social Connectedness and Functioning Measures</t>
  </si>
  <si>
    <t>Measure used</t>
  </si>
  <si>
    <t>3. Did you collect these as part of your MHSIP Adult Consumer Survey?</t>
  </si>
  <si>
    <t>Child/Family Social Connectedness and Functioning Measures</t>
  </si>
  <si>
    <t>6. Did you collect these as part of your YSS-F Survey?</t>
  </si>
  <si>
    <t>Recommended Scoring Rules</t>
  </si>
  <si>
    <t>Items to Score in the Functioning Domain:</t>
  </si>
  <si>
    <t>YSS-F Functioning Domain Items:</t>
  </si>
  <si>
    <t>Items to Score in the Social Connectedness Domain:</t>
  </si>
  <si>
    <t>Adult MHSIP Social Connectedness Domain:</t>
  </si>
  <si>
    <t>YSS-F Social Connectedness Domain Items:</t>
  </si>
  <si>
    <t>Please use only one row for each program</t>
  </si>
  <si>
    <t>PLEASE DO NOT ADD, MERGE, DELETE OR MOVE COLUMNS AND/OR CELLS!</t>
  </si>
  <si>
    <t>Amount of MH Block Grant Allocation to Agency</t>
  </si>
  <si>
    <t>Entity Number</t>
  </si>
  <si>
    <t>Area Served (Statewide or Sub-State Planning Area)</t>
  </si>
  <si>
    <t>Street Address</t>
  </si>
  <si>
    <t>City</t>
  </si>
  <si>
    <t>State</t>
  </si>
  <si>
    <t>Zip</t>
  </si>
  <si>
    <t>Total Block Grant Funds</t>
  </si>
  <si>
    <t>Adults with Serious Mental Illness</t>
  </si>
  <si>
    <t>Children with Serious Emotional Disturbance</t>
  </si>
  <si>
    <t>Set-Aside for FEP Programs</t>
  </si>
  <si>
    <t>Set-Aside for ESMI Programs</t>
  </si>
  <si>
    <r>
      <t>Table 11 (</t>
    </r>
    <r>
      <rPr>
        <b/>
        <sz val="10"/>
        <color indexed="10"/>
        <rFont val="Arial"/>
        <family val="2"/>
      </rPr>
      <t>MHBG Table 17A</t>
    </r>
    <r>
      <rPr>
        <b/>
        <sz val="10"/>
        <color indexed="8"/>
        <rFont val="Arial"/>
        <family val="2"/>
      </rPr>
      <t>). Summary Profile of Client Evaluation of Care</t>
    </r>
  </si>
  <si>
    <t>Table 11.</t>
  </si>
  <si>
    <t>Confidence Interval*</t>
  </si>
  <si>
    <t>1. Reporting Positively About Access.</t>
  </si>
  <si>
    <t>4. Family Members Reporting on Participation In Treatment Planning for their Children</t>
  </si>
  <si>
    <t>* Please report Confidence Intervals at the 95% level.  See directions below regarding the calculation of confidence intervals.</t>
  </si>
  <si>
    <t>Adult Consumer Surveys</t>
  </si>
  <si>
    <t>1. Was the Official 28 Item MHSIP Adult Outpatient Consumer Survey Used?</t>
  </si>
  <si>
    <t>1.a.  If no, which version:</t>
  </si>
  <si>
    <t>1. Original 40 Item Version</t>
  </si>
  <si>
    <t xml:space="preserve">2. 21-Item Version   </t>
  </si>
  <si>
    <t>3. State Variation of MHSIP</t>
  </si>
  <si>
    <t>4. Other Consumer Survey</t>
  </si>
  <si>
    <t>1.b. If other, please attach instrument used.</t>
  </si>
  <si>
    <t>1.c.  Did you use any translations of the MHSIP into another language?</t>
  </si>
  <si>
    <t>2. Other Language:</t>
  </si>
  <si>
    <t>Adult Survey Approach:</t>
  </si>
  <si>
    <t>2.a. If a sample was used, what sample methodology was used?</t>
  </si>
  <si>
    <t>4. Other Sample:</t>
  </si>
  <si>
    <t>2.b Do you survey only people currently in services, or do you also Survey Persons no longer in service?</t>
  </si>
  <si>
    <t xml:space="preserve"> 4. Methodology of collecting data?  (Check all that apply)</t>
  </si>
  <si>
    <t>Self-Administered</t>
  </si>
  <si>
    <t>Interview</t>
  </si>
  <si>
    <t>Phone</t>
  </si>
  <si>
    <t>Mail</t>
  </si>
  <si>
    <t>Face-to-face</t>
  </si>
  <si>
    <t>Web-Based</t>
  </si>
  <si>
    <t xml:space="preserve">  6. Other: describe:</t>
  </si>
  <si>
    <t>6. Sample Size and Response Rate</t>
  </si>
  <si>
    <t xml:space="preserve">            (survey was done at the local or regional level)</t>
  </si>
  <si>
    <t>7.c. Other: Describe:</t>
  </si>
  <si>
    <t>* Report Confidence Intervals at the 95% confidence level</t>
  </si>
  <si>
    <t>Child/Family Consumer Surveys</t>
  </si>
  <si>
    <t xml:space="preserve">  If no, please attach instrument used.</t>
  </si>
  <si>
    <t>Child Survey Approach:</t>
  </si>
  <si>
    <t>Web-based</t>
  </si>
  <si>
    <t>6. Other: describe:</t>
  </si>
  <si>
    <t>6.e. If you receive "blank" surveys back from consumers (surveys with no responses on them), did you count</t>
  </si>
  <si>
    <t>Indicators</t>
  </si>
  <si>
    <t>More than One Race Reported</t>
  </si>
  <si>
    <t># Positive</t>
  </si>
  <si>
    <t>6. Social Connectedness</t>
  </si>
  <si>
    <t>7. Functioning</t>
  </si>
  <si>
    <t>Child/Adolescent Family Survey Results:</t>
  </si>
  <si>
    <r>
      <t>Table 12 (</t>
    </r>
    <r>
      <rPr>
        <b/>
        <sz val="10"/>
        <color indexed="10"/>
        <rFont val="Arial"/>
        <family val="2"/>
      </rPr>
      <t>MHBG Table 12</t>
    </r>
    <r>
      <rPr>
        <b/>
        <sz val="10"/>
        <color indexed="8"/>
        <rFont val="Arial"/>
        <family val="2"/>
      </rPr>
      <t>). State Mental Health Agency Profile</t>
    </r>
  </si>
  <si>
    <t>Populations Served</t>
  </si>
  <si>
    <t>Which of the following populations receive services operated or funded by the state mental health agency? Please indicate if they are included in the data provided in the tables. (Check all that apply.)</t>
  </si>
  <si>
    <t>Populations Covered</t>
  </si>
  <si>
    <t>Included in Data</t>
  </si>
  <si>
    <t>2.a.</t>
  </si>
  <si>
    <t>3.a.</t>
  </si>
  <si>
    <t>3.b.</t>
  </si>
  <si>
    <t>State Mental Health Agency Responsibilities</t>
  </si>
  <si>
    <t>1. State Medicaid Operating Agency</t>
  </si>
  <si>
    <t>2. Setting Standards</t>
  </si>
  <si>
    <t>3. Quality Improvement/Program Compliance</t>
  </si>
  <si>
    <t>4. Resolving Consumer Complaints</t>
  </si>
  <si>
    <t>5. Licensing</t>
  </si>
  <si>
    <t>6. Sanctions</t>
  </si>
  <si>
    <t>7. Other</t>
  </si>
  <si>
    <t>Does the State Mental Health Agency have any responsibilities for mental health services provided through Medicaid Managed Care?</t>
  </si>
  <si>
    <t>If yes, please check the responsibilities the SMHA has:</t>
  </si>
  <si>
    <t>Coordination with state health and Medicaid agencies</t>
  </si>
  <si>
    <t>Resolving mental health consumer complaints</t>
  </si>
  <si>
    <t>Input in contract development</t>
  </si>
  <si>
    <t>Performance monitoring</t>
  </si>
  <si>
    <t>5.a.</t>
  </si>
  <si>
    <t>5.b.</t>
  </si>
  <si>
    <r>
      <t>Duplicated:</t>
    </r>
    <r>
      <rPr>
        <sz val="9"/>
        <color indexed="8"/>
        <rFont val="Arial"/>
        <family val="2"/>
      </rPr>
      <t xml:space="preserve"> across state hospital and community programs</t>
    </r>
  </si>
  <si>
    <t>5.c.</t>
  </si>
  <si>
    <r>
      <t xml:space="preserve">Duplicated: </t>
    </r>
    <r>
      <rPr>
        <sz val="9"/>
        <color indexed="8"/>
        <rFont val="Arial"/>
        <family val="2"/>
      </rPr>
      <t>within community programs</t>
    </r>
  </si>
  <si>
    <t>5.d.</t>
  </si>
  <si>
    <t>5.e.</t>
  </si>
  <si>
    <t>Summary Administrative Data</t>
  </si>
  <si>
    <t>6.a.</t>
  </si>
  <si>
    <t>Report Year</t>
  </si>
  <si>
    <t>6.b.</t>
  </si>
  <si>
    <t>State Identifier</t>
  </si>
  <si>
    <t>Summary Information on Data Submitted by SMHA:</t>
  </si>
  <si>
    <t>6.c.</t>
  </si>
  <si>
    <t>Year being reported:  From:</t>
  </si>
  <si>
    <t>To</t>
  </si>
  <si>
    <t>6.d.</t>
  </si>
  <si>
    <t>6.e.</t>
  </si>
  <si>
    <t>Contact Phone Number:</t>
  </si>
  <si>
    <t>6.f.</t>
  </si>
  <si>
    <t>6.g.</t>
  </si>
  <si>
    <t>E-mail:</t>
  </si>
  <si>
    <t>Table 14A.</t>
  </si>
  <si>
    <t>Diagnoses included in state SMI definition:</t>
  </si>
  <si>
    <t>Diagnoses included in state SED definition:</t>
  </si>
  <si>
    <t>Table 14B.</t>
  </si>
  <si>
    <t xml:space="preserve">Please report the data under the Living Situation categories listed - "Total" are calculated automatically. </t>
  </si>
  <si>
    <t>Table 15.</t>
  </si>
  <si>
    <t>Private Residence</t>
  </si>
  <si>
    <t>Foster Home</t>
  </si>
  <si>
    <t>Residential Care</t>
  </si>
  <si>
    <t>Crisis Residence</t>
  </si>
  <si>
    <t>Institutional Setting</t>
  </si>
  <si>
    <t>Jail/ Correctional Facility</t>
  </si>
  <si>
    <t>Homeless/ Shelter</t>
  </si>
  <si>
    <t>TOTAL</t>
  </si>
  <si>
    <t>American Indian/Alaska Native</t>
  </si>
  <si>
    <t>Black/African American</t>
  </si>
  <si>
    <t>Hawaiian/Pacific Islander</t>
  </si>
  <si>
    <t>Hispanic or Latino Origin</t>
  </si>
  <si>
    <t>Non Hispanic or Latino Origin</t>
  </si>
  <si>
    <t>Hispanic or Latino Origin Not Available</t>
  </si>
  <si>
    <t>At Admission</t>
  </si>
  <si>
    <r>
      <t>Living Situation Definitions</t>
    </r>
    <r>
      <rPr>
        <sz val="12"/>
        <rFont val="Times New Roman"/>
        <family val="1"/>
      </rPr>
      <t>:</t>
    </r>
  </si>
  <si>
    <t>RTC: CMHS has a standardized definition of RTC for Children: “An organization, not licensed as a psychiatric hospital, whose primary purpose is the provision of individually planned programs of mental health treatment services in conjunction with residential care for children and youth primarily 17 years old and younger.  It has a clinical program that is directed by a psychiatrist, psychologist, social worker, or psychiatric nurse who has a master’s degree or doctorate.  The primary reason for the admission of the clients is mental illness that can be classified by DSM-IV codes-other than the codes for mental retardation, developmental disorders, and substance-related disorders such as drug abuse and alcoholism (unless these are co-occurring with a mental illness).”</t>
  </si>
  <si>
    <t>Children with Serious Emotional Disturbance (SED)</t>
  </si>
  <si>
    <t>N Receiving Supported Housing</t>
  </si>
  <si>
    <t>N Receiving Supported Employment</t>
  </si>
  <si>
    <t>N Receiving Assertive Community Treatment</t>
  </si>
  <si>
    <t>Total unduplicated N - Adults with SMI served</t>
  </si>
  <si>
    <t>N Receiving Therapeutic Foster Care</t>
  </si>
  <si>
    <t>N Receiving Family Functional Therapy</t>
  </si>
  <si>
    <t>Total unduplicated N - Children with SED</t>
  </si>
  <si>
    <t>Age</t>
  </si>
  <si>
    <t>13-17</t>
  </si>
  <si>
    <t>65-74</t>
  </si>
  <si>
    <t>75+</t>
  </si>
  <si>
    <t>Gender</t>
  </si>
  <si>
    <t>Hispanic/Latino Origin</t>
  </si>
  <si>
    <t>Non Hispanic/Latino</t>
  </si>
  <si>
    <t>Do You monitor fidelity</t>
  </si>
  <si>
    <t>Yes / No</t>
  </si>
  <si>
    <t xml:space="preserve"> for this service?</t>
  </si>
  <si>
    <t>IF YES,</t>
  </si>
  <si>
    <t>What fidelity measure do you use?</t>
  </si>
  <si>
    <t>Who measures fidelity?</t>
  </si>
  <si>
    <t>How often is fidelity measured?</t>
  </si>
  <si>
    <t>Is the SAMHSA EBP Toolkit used to guide EBP Implementation?</t>
  </si>
  <si>
    <t>Have staff been specifically trained to implement the EBP?</t>
  </si>
  <si>
    <t>Comments on Data (overall):</t>
  </si>
  <si>
    <t>Comments on Data (Supported Housing):</t>
  </si>
  <si>
    <t>Comments on Data (Supported Employment):</t>
  </si>
  <si>
    <t>Comments on Data (Assertive Community Treatment):</t>
  </si>
  <si>
    <t>Comments on Data (Therapeutic Foster Care):</t>
  </si>
  <si>
    <t>Comments on Data (Family Functional Therapy):</t>
  </si>
  <si>
    <t>Table 16A.</t>
  </si>
  <si>
    <t>Program Name</t>
  </si>
  <si>
    <t>Do you monitor fidelity for this service?</t>
  </si>
  <si>
    <t>Has staff been specifically trained to implement the CSC EBP?</t>
  </si>
  <si>
    <t>* If you need more lines for additional programs, please delete this sentence and continue entering data.</t>
  </si>
  <si>
    <t>Table 16B.</t>
  </si>
  <si>
    <t xml:space="preserve">Service </t>
  </si>
  <si>
    <t xml:space="preserve">24/7 Mobile Crisis Team </t>
  </si>
  <si>
    <t>Table 17.</t>
  </si>
  <si>
    <t>ADULTS WITH SERIOUS MENTAL ILLNESS</t>
  </si>
  <si>
    <t>Receiving Family Psychoeducation</t>
  </si>
  <si>
    <t>Receiving Medication Management</t>
  </si>
  <si>
    <t>Race</t>
  </si>
  <si>
    <t>American Indian/ Alaska Native</t>
  </si>
  <si>
    <t>Unknown</t>
  </si>
  <si>
    <t xml:space="preserve">  Yes           No</t>
  </si>
  <si>
    <t>Yes                 No</t>
  </si>
  <si>
    <t>Yes     No</t>
  </si>
  <si>
    <t>Yes           No</t>
  </si>
  <si>
    <t xml:space="preserve">  Yes            No</t>
  </si>
  <si>
    <t>Yes              No</t>
  </si>
  <si>
    <t>Yes        No</t>
  </si>
  <si>
    <t>Yes         No</t>
  </si>
  <si>
    <t>Comments on Data (Family Psychoeducation):</t>
  </si>
  <si>
    <t>Comments on Data (Integrated Treatment for Co-occurring Disorders):</t>
  </si>
  <si>
    <t>Comments on Data (Illness Self Management and Recovery):</t>
  </si>
  <si>
    <t>Comments on Data (Medication Management):</t>
  </si>
  <si>
    <t>Table 19A. Profile of Adult Criminal Justice and Youth Juvenile Justice Contacts</t>
  </si>
  <si>
    <t>State:</t>
  </si>
  <si>
    <t>Reporting Period:</t>
  </si>
  <si>
    <t>For Consumers in Service for at least 12 months</t>
  </si>
  <si>
    <t>T1</t>
  </si>
  <si>
    <t>T2</t>
  </si>
  <si>
    <t>T1 to T2 Change</t>
  </si>
  <si>
    <t>Assessment of the Impact of Services</t>
  </si>
  <si>
    <t>"T1" Prior 12 months
 (more than 1 year ago)</t>
  </si>
  <si>
    <t>"T2" Most Recent 12 months
 (this year)</t>
  </si>
  <si>
    <t>If Arrested at T1 (Prior 12 Months)</t>
  </si>
  <si>
    <t>If Not Arrested at T1 (Prior 12 Months)</t>
  </si>
  <si>
    <t>Arrested</t>
  </si>
  <si>
    <t>Not Arrested</t>
  </si>
  <si>
    <t>No Response</t>
  </si>
  <si>
    <t># with an Arrest in T2</t>
  </si>
  <si>
    <t># with No Arrest at T2</t>
  </si>
  <si>
    <t># Reduced (fewer encounters)</t>
  </si>
  <si>
    <t># Stayed the Same</t>
  </si>
  <si>
    <t># Increased</t>
  </si>
  <si>
    <t># Not Applicable</t>
  </si>
  <si>
    <t>Total Responses</t>
  </si>
  <si>
    <t>Total Children/Youth (under age 18)</t>
  </si>
  <si>
    <t>Total Adults (age 18 and over)</t>
  </si>
  <si>
    <t>For Consumers Who Began Mental Health Services during the past 12 months</t>
  </si>
  <si>
    <t>"T1" 12 months prior to beginning services</t>
  </si>
  <si>
    <t>"T2" Since Beginning Services
 (this year)</t>
  </si>
  <si>
    <t>Since starting to receive MH Services, my encounters with the police have…</t>
  </si>
  <si>
    <t>See Page 2 for additional Questions about the source of this data.</t>
  </si>
  <si>
    <t>Please Describe the Sources of your Criminal Justice Data</t>
  </si>
  <si>
    <r>
      <t xml:space="preserve">Source of </t>
    </r>
    <r>
      <rPr>
        <b/>
        <sz val="8"/>
        <color indexed="10"/>
        <rFont val="Arial"/>
        <family val="2"/>
      </rPr>
      <t>adult</t>
    </r>
    <r>
      <rPr>
        <b/>
        <sz val="8"/>
        <color indexed="8"/>
        <rFont val="Arial"/>
        <family val="2"/>
      </rPr>
      <t xml:space="preserve"> criminal justice information: </t>
    </r>
  </si>
  <si>
    <t xml:space="preserve">      1) Consumer Survey (recommended questions)</t>
  </si>
  <si>
    <t xml:space="preserve">      2) Other Consumer Survey: Please send copy of questions</t>
  </si>
  <si>
    <t xml:space="preserve">      3) Mental Health MIS</t>
  </si>
  <si>
    <t xml:space="preserve">      4) State Criminal Justice Agency</t>
  </si>
  <si>
    <t xml:space="preserve">      5) Local Criminal Justice Agency</t>
  </si>
  <si>
    <t xml:space="preserve">      6) Other (specify)</t>
  </si>
  <si>
    <r>
      <t xml:space="preserve">Sources of </t>
    </r>
    <r>
      <rPr>
        <b/>
        <sz val="8"/>
        <color indexed="10"/>
        <rFont val="Arial"/>
        <family val="2"/>
      </rPr>
      <t xml:space="preserve">children/youth </t>
    </r>
    <r>
      <rPr>
        <b/>
        <sz val="8"/>
        <color indexed="8"/>
        <rFont val="Arial"/>
        <family val="2"/>
      </rPr>
      <t>criminal justice information:</t>
    </r>
  </si>
  <si>
    <t xml:space="preserve">      4) State Criminal/Juvenile Justice Agency</t>
  </si>
  <si>
    <r>
      <t xml:space="preserve">Measure of </t>
    </r>
    <r>
      <rPr>
        <b/>
        <sz val="8"/>
        <color indexed="10"/>
        <rFont val="Arial"/>
        <family val="2"/>
      </rPr>
      <t>adult</t>
    </r>
    <r>
      <rPr>
        <b/>
        <sz val="8"/>
        <color indexed="8"/>
        <rFont val="Arial"/>
        <family val="2"/>
      </rPr>
      <t xml:space="preserve"> criminal justice involvement:</t>
    </r>
  </si>
  <si>
    <r>
      <t xml:space="preserve">Measure of </t>
    </r>
    <r>
      <rPr>
        <b/>
        <sz val="8"/>
        <color indexed="10"/>
        <rFont val="Arial"/>
        <family val="2"/>
      </rPr>
      <t>children/youth</t>
    </r>
    <r>
      <rPr>
        <b/>
        <sz val="8"/>
        <color indexed="8"/>
        <rFont val="Arial"/>
        <family val="2"/>
      </rPr>
      <t xml:space="preserve"> criminal justice involvement:</t>
    </r>
  </si>
  <si>
    <t>Mental health programs included:</t>
  </si>
  <si>
    <t xml:space="preserve">      1) Adults with SMI Only</t>
  </si>
  <si>
    <t xml:space="preserve">                                  2) Other adults (specify)</t>
  </si>
  <si>
    <t xml:space="preserve">      3) Both (all adults)</t>
  </si>
  <si>
    <t xml:space="preserve">      1) Children with SED Only</t>
  </si>
  <si>
    <t xml:space="preserve">                                  2) Other children (specify)</t>
  </si>
  <si>
    <t xml:space="preserve">      3) Both (all children)</t>
  </si>
  <si>
    <r>
      <t xml:space="preserve">Region for which </t>
    </r>
    <r>
      <rPr>
        <b/>
        <sz val="8"/>
        <color indexed="10"/>
        <rFont val="Arial"/>
        <family val="2"/>
      </rPr>
      <t>adult</t>
    </r>
    <r>
      <rPr>
        <b/>
        <sz val="8"/>
        <color indexed="8"/>
        <rFont val="Arial"/>
        <family val="2"/>
      </rPr>
      <t xml:space="preserve"> data are reported:</t>
    </r>
  </si>
  <si>
    <r>
      <t xml:space="preserve">Region for which </t>
    </r>
    <r>
      <rPr>
        <b/>
        <sz val="8"/>
        <color indexed="10"/>
        <rFont val="Arial"/>
        <family val="2"/>
      </rPr>
      <t xml:space="preserve">children/youth </t>
    </r>
    <r>
      <rPr>
        <b/>
        <sz val="8"/>
        <color indexed="8"/>
        <rFont val="Arial"/>
        <family val="2"/>
      </rPr>
      <t>data are reported:</t>
    </r>
  </si>
  <si>
    <t>Child/Adolescents</t>
  </si>
  <si>
    <t>Adults</t>
  </si>
  <si>
    <t>State Comments/Notes</t>
  </si>
  <si>
    <t xml:space="preserve">Instructions:  </t>
  </si>
  <si>
    <t>Impact of Services</t>
  </si>
  <si>
    <t>If Suspended at T1 (Prior 12 Months)</t>
  </si>
  <si>
    <t>If Not Suspended at T1 (Prior 12 Months)</t>
  </si>
  <si>
    <t>Over the last 12 months, the number of days my child was in school have</t>
  </si>
  <si>
    <t># Suspended or Expelled</t>
  </si>
  <si>
    <t># Not Suspended or Expelled</t>
  </si>
  <si>
    <t># with an Expelled or Suspended in T2</t>
  </si>
  <si>
    <t># with No Suspension or Expulsion at T2</t>
  </si>
  <si>
    <t># Greater (Improved)</t>
  </si>
  <si>
    <t># Fewer days (gotten worse)</t>
  </si>
  <si>
    <t>No response</t>
  </si>
  <si>
    <t>Under 18</t>
  </si>
  <si>
    <t>If Not Suspended at T1 
(Prior 12 Months)</t>
  </si>
  <si>
    <t>Since starting to receive MH Services, the number of days my child was in school have</t>
  </si>
  <si>
    <t>Source of School Attendance Information</t>
  </si>
  <si>
    <t xml:space="preserve">      4) State Education Department</t>
  </si>
  <si>
    <t xml:space="preserve">      5) Local Schools/Education Agencies</t>
  </si>
  <si>
    <t>Measure of School Attendance</t>
  </si>
  <si>
    <t>Mental health programs include:</t>
  </si>
  <si>
    <t xml:space="preserve">      1) Children with SED only</t>
  </si>
  <si>
    <t>Region for which data are reported:</t>
  </si>
  <si>
    <t>What is the Total Number of Persons Surveyed or for whom School Attendance Data Are Reported</t>
  </si>
  <si>
    <t>Table 20A.</t>
  </si>
  <si>
    <t>Total number of Discharges in Year</t>
  </si>
  <si>
    <t>Number of Readmissions to ANY STATE Hospital within</t>
  </si>
  <si>
    <t>Percent Readmitted</t>
  </si>
  <si>
    <t>30 days</t>
  </si>
  <si>
    <t>180 days</t>
  </si>
  <si>
    <t>Gender Not Available</t>
  </si>
  <si>
    <t>Are Forensic Patients Included?</t>
  </si>
  <si>
    <t>Table 20B.</t>
  </si>
  <si>
    <t>Table 21.</t>
  </si>
  <si>
    <t>Number of Readmissions to ANY Psychiatric Inpatient Care Unit Hospital within</t>
  </si>
  <si>
    <t/>
  </si>
  <si>
    <t>1. Does this table include readmission from state psychiatric hospitals?</t>
  </si>
  <si>
    <t>Comment No.</t>
  </si>
  <si>
    <t>Re. Table No.</t>
  </si>
  <si>
    <t>* If you need more lines for additional agencies, please delete this sentence and continue entering data.</t>
  </si>
  <si>
    <r>
      <t xml:space="preserve">Private Residence:  </t>
    </r>
    <r>
      <rPr>
        <sz val="11"/>
        <rFont val="Times New Roman"/>
        <family val="1"/>
      </rPr>
      <t xml:space="preserve">Individual lives in a house, apartment, trailer, hotel, dorm, barrack, and/or Single Room Occupancy (SRO).
</t>
    </r>
    <r>
      <rPr>
        <b/>
        <sz val="11"/>
        <rFont val="Times New Roman"/>
        <family val="1"/>
      </rPr>
      <t>Foster Home:</t>
    </r>
    <r>
      <rPr>
        <sz val="11"/>
        <rFont val="Times New Roman"/>
        <family val="1"/>
      </rPr>
      <t xml:space="preserve">  Individual resides in a Foster Home.  A Foster Home is a home that is licensed by a County or State Department to provide foster care to children, adolescents, and/or adults.   This includes Therapeutic Foster Care Facilities.  Therapeutic Foster Care is a service that provides treatment for troubled children within private homes of trained families.
</t>
    </r>
    <r>
      <rPr>
        <b/>
        <sz val="11"/>
        <rFont val="Times New Roman"/>
        <family val="1"/>
      </rPr>
      <t>Residential Care:</t>
    </r>
    <r>
      <rPr>
        <sz val="11"/>
        <rFont val="Times New Roman"/>
        <family val="1"/>
      </rPr>
      <t xml:space="preserve">  Individual resides in a residential care facility.  This level of care may include a Group Home, Therapeutic Group Home, Board and Care, Residential Treatment, or Rehabilitation Center, or Agency-operated residential care facilities.
</t>
    </r>
    <r>
      <rPr>
        <b/>
        <sz val="11"/>
        <rFont val="Times New Roman"/>
        <family val="1"/>
      </rPr>
      <t>Crisis Residence:</t>
    </r>
    <r>
      <rPr>
        <sz val="11"/>
        <rFont val="Times New Roman"/>
        <family val="1"/>
      </rPr>
      <t xml:space="preserve"> A residential (24 hours/day) stabilization program that delivers services for acute symptom reduction and restores clients to a pre-crisis level of functioning.  These programs are time limited for persons until they achieve stabilization. Crisis residences serve persons experiencing rapid or sudden deterioration of social and personal conditions such that they are clinically at risk of hospitalization but may be treated in this alternative setting.
</t>
    </r>
    <r>
      <rPr>
        <b/>
        <sz val="11"/>
        <rFont val="Times New Roman"/>
        <family val="1"/>
      </rPr>
      <t>Children’s Residential Treatment Facility:</t>
    </r>
    <r>
      <rPr>
        <sz val="11"/>
        <rFont val="Times New Roman"/>
        <family val="1"/>
      </rPr>
      <t xml:space="preserve"> Children and Youth Residential Treatment Facilities (RTF's) provide fully-integrated mental health treatment services to seriously emotionally disturbed children and youth. An organization, not licensed as a psychiatric hospital, whose primary purpose is the provision of individually planned programs of mental health treatment services in conjunction with residential care for children and youth.  The services are provided in facilities which are certified by state or federal agencies or through a national accrediting agency.
</t>
    </r>
    <r>
      <rPr>
        <b/>
        <sz val="11"/>
        <rFont val="Times New Roman"/>
        <family val="1"/>
      </rPr>
      <t>Institutional Setting:</t>
    </r>
    <r>
      <rPr>
        <sz val="11"/>
        <rFont val="Times New Roman"/>
        <family val="1"/>
      </rPr>
      <t xml:space="preserve"> Individual resides in an institutional care facility with care provided on a 24 hour, 7 day a week basis.  This level of care may include a Skilled Nursing/Intermediate Care Facility, Nursing Homes, Institutes of Mental Disease (IMD), Inpatient Psychiatric Hospital, Psychiatric Health Facility (PHF), Veterans Affairs Hospital, or State Hospital. 
</t>
    </r>
  </si>
  <si>
    <r>
      <rPr>
        <b/>
        <sz val="11"/>
        <rFont val="Times New Roman"/>
        <family val="1"/>
      </rPr>
      <t>Jail/ Correctional Facility:</t>
    </r>
    <r>
      <rPr>
        <sz val="11"/>
        <rFont val="Times New Roman"/>
        <family val="1"/>
      </rPr>
      <t xml:space="preserve"> Individual resides in a Jail and/or Correctional facility with care provided on a 24 hour, 7 day a week basis.  This level of care may include a Jail, Correctional Facility, Detention Centers, Prison, Youth Authority Facility, Juvenile Hall, Boot Camp, or Boys Ranch.
</t>
    </r>
    <r>
      <rPr>
        <b/>
        <sz val="11"/>
        <rFont val="Times New Roman"/>
        <family val="1"/>
      </rPr>
      <t xml:space="preserve">Homeless: </t>
    </r>
    <r>
      <rPr>
        <sz val="11"/>
        <rFont val="Times New Roman"/>
        <family val="1"/>
      </rPr>
      <t xml:space="preserve">A person should be counted in the ""Homeless"" category if he/she was reported homeless at their most recent (last) assessment during the reporting period (or at discharge for patients discharged during the year).   The “last” Assessment could occur at Admission, Discharge, or at some point during treatment.  A person is considered homeless if he/she lacks a fixed, regular, and adequate nighttime residence and/or his/her primary nighttime residency is:
A)        A supervised publicly or privately operated shelter designed to provide temporary living accommodations,
B)        An institution that provides a temporary residence for individuals intended to be institutionalized, or
C)        A public or private place not designed for, or ordinarily used as, a regular sleeping accommodation for human beings (e.g., on the street).  
</t>
    </r>
    <r>
      <rPr>
        <b/>
        <sz val="11"/>
        <rFont val="Times New Roman"/>
        <family val="1"/>
      </rPr>
      <t xml:space="preserve">Unavailable: </t>
    </r>
    <r>
      <rPr>
        <sz val="11"/>
        <rFont val="Times New Roman"/>
        <family val="1"/>
      </rPr>
      <t xml:space="preserve"> Information on an individual’s residence is not available.</t>
    </r>
  </si>
  <si>
    <t xml:space="preserve">Crisis Stabilization Programs </t>
  </si>
  <si>
    <t>6-12 years</t>
  </si>
  <si>
    <t>0-5 years</t>
  </si>
  <si>
    <t>Transgender (Trans Woman)</t>
  </si>
  <si>
    <t>Gender Non-Conforming</t>
  </si>
  <si>
    <r>
      <t>Table 2C (</t>
    </r>
    <r>
      <rPr>
        <b/>
        <sz val="10"/>
        <color indexed="10"/>
        <rFont val="Arial"/>
        <family val="2"/>
      </rPr>
      <t>MHBG Table 8C</t>
    </r>
    <r>
      <rPr>
        <b/>
        <sz val="10"/>
        <color indexed="8"/>
        <rFont val="Arial"/>
        <family val="2"/>
      </rPr>
      <t>).  Profile of Persons Served, All Programs by Sexual Orientation and Race (Optional Reporting Table)</t>
    </r>
  </si>
  <si>
    <t>Table 2C.</t>
  </si>
  <si>
    <t>Straight or Heterosexual</t>
  </si>
  <si>
    <t>Homosexual (Gay or Lesbian)</t>
  </si>
  <si>
    <t>Bisexual</t>
  </si>
  <si>
    <t>Queer</t>
  </si>
  <si>
    <t>Pansexual</t>
  </si>
  <si>
    <t>Questioning</t>
  </si>
  <si>
    <t>Asexual</t>
  </si>
  <si>
    <t>Comments on Data (Sexual Orientation):</t>
  </si>
  <si>
    <r>
      <t>Table 2D (</t>
    </r>
    <r>
      <rPr>
        <b/>
        <sz val="10"/>
        <color indexed="10"/>
        <rFont val="Arial"/>
        <family val="2"/>
      </rPr>
      <t>MHBG Table 8D</t>
    </r>
    <r>
      <rPr>
        <b/>
        <sz val="10"/>
        <color indexed="8"/>
        <rFont val="Arial"/>
        <family val="2"/>
      </rPr>
      <t>).  Profile of Persons Served, All Programs by Sexual Orientation and Ethnicity (Optional Reporting Table)</t>
    </r>
  </si>
  <si>
    <t>Table 2D.</t>
  </si>
  <si>
    <t>Comments on Data (Race):</t>
  </si>
  <si>
    <t>Comments on Data (Ethnicity):</t>
  </si>
  <si>
    <t>Hispanic or 
Latino</t>
  </si>
  <si>
    <t>Age 0-5</t>
  </si>
  <si>
    <t>Age 6-12</t>
  </si>
  <si>
    <t>Age 13-17</t>
  </si>
  <si>
    <t>Age 21-24</t>
  </si>
  <si>
    <t>Age 25-44</t>
  </si>
  <si>
    <t>Age 45-64</t>
  </si>
  <si>
    <t>Age 65-74</t>
  </si>
  <si>
    <t>Age 75+</t>
  </si>
  <si>
    <t xml:space="preserve">   Age 0-5</t>
  </si>
  <si>
    <t xml:space="preserve">   Age 6-12</t>
  </si>
  <si>
    <t xml:space="preserve">   Age 13-17</t>
  </si>
  <si>
    <t xml:space="preserve">   Age 18-20</t>
  </si>
  <si>
    <t xml:space="preserve">   Age 21-24</t>
  </si>
  <si>
    <t xml:space="preserve">   Age 25-44</t>
  </si>
  <si>
    <t xml:space="preserve">   Age 45-64</t>
  </si>
  <si>
    <t xml:space="preserve">   Age 65-74</t>
  </si>
  <si>
    <t xml:space="preserve">   Age 75+</t>
  </si>
  <si>
    <t xml:space="preserve">   Age NA</t>
  </si>
  <si>
    <t>Non-Direct-Services/System Development</t>
  </si>
  <si>
    <t>1. Did you use the recommended Social Connectedness Questions?</t>
  </si>
  <si>
    <t>Please use the same rules for reporting Social Connectedness and Functioning Domain scores as for calculating other Consumer Survey Domain sores for Table 11: i.e.:</t>
  </si>
  <si>
    <t>Adult MHSIP Functioning Domain Items</t>
  </si>
  <si>
    <t>Set-Aside for Crisis Services</t>
  </si>
  <si>
    <t xml:space="preserve">2.c. If yes, please describe how you survey persons no longer receiving services: </t>
  </si>
  <si>
    <t>4.  Other: describe: (for example, if you survey anyone served in the last 3 months, describe that here):</t>
  </si>
  <si>
    <t>4. Methodology of collecting data (check all that apply):</t>
  </si>
  <si>
    <t>4.b. Who administered the survey (check all that apply)?</t>
  </si>
  <si>
    <t>5. Are responses anonymous, confidential and/or linked to other patient databases?</t>
  </si>
  <si>
    <t>6.d. What was your response rate (number of completed surveys divided by number of contacts)?</t>
  </si>
  <si>
    <t>6.e. If you receive "blank" surveys back from consumers (surveys with no responses on them), did you count these surveys as "completed" for the calculation of response rates?</t>
  </si>
  <si>
    <t>7. Who conducted the survey?</t>
  </si>
  <si>
    <t>7.b. Local mental health providers/county mental health providers conducted or contracted for the survey</t>
  </si>
  <si>
    <t>What populations are included in reported data?</t>
  </si>
  <si>
    <t>No Diagnosis and Deferred Diagnosis (R69, R99, Z03.89)</t>
  </si>
  <si>
    <t>Competitively Employed Full- or Part-Time (including Supported Employment)</t>
  </si>
  <si>
    <t>Not in Labor Force (retired, sheltered employment, sheltered workshops, homemaker, student, volunteer, disabled, etc.)</t>
  </si>
  <si>
    <t>Note: clients can be duplicated between rows, e.g., the same client may be served in both state psychiatric hospitals and community mental health centers during the same year and thus would be reported in both rows.</t>
  </si>
  <si>
    <t>Transgender (Trans Man)</t>
  </si>
  <si>
    <t>2. Did you use the recommended Functioning Domain Questions?</t>
  </si>
  <si>
    <t>4. Did you use the recommended Social Connectedness Questions?</t>
  </si>
  <si>
    <t>5. Did you use the recommended Functioning Domain Questions?</t>
  </si>
  <si>
    <t>If no, what source did you use?</t>
  </si>
  <si>
    <t>2. Populations covered in survey (note: all surveys should cover all regions of state)</t>
  </si>
  <si>
    <t>7.a. SMHA conducted or contracted for the survey (survey done at state level)</t>
  </si>
  <si>
    <t>1. Was the MHSIP Youth Services Survey for Families (YSS-F) used?</t>
  </si>
  <si>
    <t>If no, what survey did you use?</t>
  </si>
  <si>
    <t>1.a. Did you use any translations of the YSS-F into another language?</t>
  </si>
  <si>
    <t>2.b. Do you survey only people currently in services, or do you also survey persons no longer in service?</t>
  </si>
  <si>
    <t>3. Please describe the populations included in your sample (e.g., all adults, only adults with SMI, etc.):</t>
  </si>
  <si>
    <t>4.  Other, describe (for example, if you survey anyone served in the last 3 months, describe that here):</t>
  </si>
  <si>
    <t>3. Please describe the populations included in your sample (e.g., all children, only children with SED, etc.):</t>
  </si>
  <si>
    <t>4.a. Who administered the survey (check all that apply)?</t>
  </si>
  <si>
    <t xml:space="preserve">       these surveys as "completed" for the calculation of response rates?</t>
  </si>
  <si>
    <t>7.c. Other: describe:</t>
  </si>
  <si>
    <t>1. Reporting Positively About Access</t>
  </si>
  <si>
    <t>2. Reporting Positively About Quality and Appropriateness</t>
  </si>
  <si>
    <t>3. Reporting Positively About Outcomes</t>
  </si>
  <si>
    <t>Some Other Race</t>
  </si>
  <si>
    <t>4. Reporting Positively About Participation in Treatment Planning</t>
  </si>
  <si>
    <t>5. Reporting Positively About General Satisfaction</t>
  </si>
  <si>
    <t>2. Reporting Positively About General Satisfaction</t>
  </si>
  <si>
    <t>4. Reporting Positively About Participation in Treatment Planning for Their Children</t>
  </si>
  <si>
    <t>5. Reporting Positively About Cultural Sensitivity of Staff</t>
  </si>
  <si>
    <t>This table requests information that evaluates the “experience” of care for individuals that participate in the public mental health system, broken down by race, ethnicity, and age category (adult or child/adolescent). Please enter the number of persons responding positively to the questions and the number of total responses within each group. Percent positive will be calculated from these data.</t>
  </si>
  <si>
    <t>Co-Occurring Mental Health and Substance Use:</t>
  </si>
  <si>
    <t>1. Age 0 to 5</t>
  </si>
  <si>
    <t>2. Age 6 to 12</t>
  </si>
  <si>
    <t>3. Age 13 to 17</t>
  </si>
  <si>
    <t>4. Age 18 to 20</t>
  </si>
  <si>
    <t>5. Age 21 to 24</t>
  </si>
  <si>
    <t>6. Age 25 to 44</t>
  </si>
  <si>
    <t>7. Age 45 to 64</t>
  </si>
  <si>
    <t>8. Age 65 to 74</t>
  </si>
  <si>
    <t>9. Age 75+</t>
  </si>
  <si>
    <t>10. Forensics</t>
  </si>
  <si>
    <t>This table provides context for the data reported in the MHBG tables. This profile includes the populations that receive services operated or funded by the state mental health agency, data reporting capacities, percentage of children and adults that meet the federal definition of SED and SMI, respectively, the percentage of children and adults with co-occurring mental and substance use disorders (M/SUD), as well as other summary administrative information.</t>
  </si>
  <si>
    <t>Do all of the adults and children served through the state mental health agency meet the federal definitions of serious mental illness and serious emotional disturbances?</t>
  </si>
  <si>
    <t>If no, please indicate the percentage of persons served for the reporting period who met the federal definitions of serious mental illness and serious emotional disturbance.</t>
  </si>
  <si>
    <t>Percent of adults meeting federal definition of SMI:</t>
  </si>
  <si>
    <t>Percentage of children/adolescents meeting federal definition of SED:</t>
  </si>
  <si>
    <t>What percentage of persons served by the SMHA for the reporting period have a dual diagnosis of mental illness and substance use?</t>
  </si>
  <si>
    <t>Percentage of adults served by the SMHA who also have a diagnosis of substance use:</t>
  </si>
  <si>
    <t>Percentage of children/adolescents served by the SMHA who also have a diagnosis of substance use:</t>
  </si>
  <si>
    <t>2.a.2.</t>
  </si>
  <si>
    <t>2.a.1.</t>
  </si>
  <si>
    <t>3.a.1.</t>
  </si>
  <si>
    <t>3.a.2.</t>
  </si>
  <si>
    <t>What percentage of persons served for the reporting period who met the federal definitions of adults with SMI and children/adolescents with SED have a dual diagnosis of mental illness and substance use?</t>
  </si>
  <si>
    <t>Percentage of adults meeting federal definition of SMI who also have a diagnosis of substance use:</t>
  </si>
  <si>
    <t>Percentage of children/adolescents meeting the federal definition of SED who also have a diagnosis of substance use:</t>
  </si>
  <si>
    <t>3.b.2.</t>
  </si>
  <si>
    <t>3.b.1.</t>
  </si>
  <si>
    <t>Please describe how you calculate and count the number of persons with co-occurring disorders:</t>
  </si>
  <si>
    <t>3.b.3.</t>
  </si>
  <si>
    <t>a. Medicaid: Does the State Mental Health Agency have any of the following responsibilities for mental health services provided through Medicaid? (Check all that apply.)</t>
  </si>
  <si>
    <t>Are data for these programs reported on URS Tables?</t>
  </si>
  <si>
    <t>4.b.1.</t>
  </si>
  <si>
    <t>4.b.2.</t>
  </si>
  <si>
    <t>4.b.3.</t>
  </si>
  <si>
    <t>4.b.4.</t>
  </si>
  <si>
    <t>4.b.5.</t>
  </si>
  <si>
    <t>4.b.6.</t>
  </si>
  <si>
    <t>4.b.7.</t>
  </si>
  <si>
    <t>4.b.8.</t>
  </si>
  <si>
    <t>4.b.9.</t>
  </si>
  <si>
    <t>Does the state have a Medicaid Managed Care initiative?</t>
  </si>
  <si>
    <t>Setting standards for mental health services</t>
  </si>
  <si>
    <t>b. Managed Care (Mental Health Managed Care)</t>
  </si>
  <si>
    <t>Direct contractual responsibility and oversight of the Managed Care Organizations (MCOs) or specialty Behavioral Health Organizations (BHOs)</t>
  </si>
  <si>
    <t>Data Reporting: Please describe the extent to which your information systems allow the generation of unduplicated client counts between different parts of your mental health system. Please respond in particular for Table 2, which requires unduplicated counts of clients served across your entire mental health system.</t>
  </si>
  <si>
    <t>The data reported in the tables are:</t>
  </si>
  <si>
    <r>
      <t xml:space="preserve">Unduplicated: </t>
    </r>
    <r>
      <rPr>
        <sz val="9"/>
        <color indexed="8"/>
        <rFont val="Arial"/>
        <family val="2"/>
      </rPr>
      <t>counted once even if they were served in both state hospitals and community programs and if they were served in community mental health agencies responsible for different geographic or programmatic areas.</t>
    </r>
  </si>
  <si>
    <r>
      <t>Duplicated:</t>
    </r>
    <r>
      <rPr>
        <sz val="9"/>
        <color indexed="8"/>
        <rFont val="Arial"/>
        <family val="2"/>
      </rPr>
      <t xml:space="preserve"> between child and adult agencies</t>
    </r>
  </si>
  <si>
    <r>
      <t xml:space="preserve">Plans for reporting unduplicated data: </t>
    </r>
    <r>
      <rPr>
        <sz val="9"/>
        <color indexed="8"/>
        <rFont val="Arial"/>
        <family val="2"/>
      </rPr>
      <t>If you are not currently able to provide unduplicated client counts across all parts of your mental health system, please describe your plans to report unduplicated client counts.</t>
    </r>
  </si>
  <si>
    <t>Contact Address:</t>
  </si>
  <si>
    <t>Person Responsible for Submission:</t>
  </si>
  <si>
    <t xml:space="preserve">Adults with SMI, if no, describe or attach state definition: </t>
  </si>
  <si>
    <t xml:space="preserve">Do the state definitions of SMI/SED match the federal definition? </t>
  </si>
  <si>
    <r>
      <t>Children with SED</t>
    </r>
    <r>
      <rPr>
        <b/>
        <sz val="9"/>
        <color indexed="8"/>
        <rFont val="Times New Roman"/>
        <family val="1"/>
      </rPr>
      <t>,</t>
    </r>
    <r>
      <rPr>
        <sz val="9"/>
        <color indexed="8"/>
        <rFont val="Times New Roman"/>
        <family val="1"/>
      </rPr>
      <t xml:space="preserve"> if no, describe or attach state definition:</t>
    </r>
  </si>
  <si>
    <t>Comments on Data (Age):</t>
  </si>
  <si>
    <r>
      <t>Comments on Data (Gender)</t>
    </r>
    <r>
      <rPr>
        <sz val="8"/>
        <color indexed="10"/>
        <rFont val="Arial"/>
        <family val="2"/>
      </rPr>
      <t>:</t>
    </r>
  </si>
  <si>
    <t>Comments on Data (Gender):</t>
  </si>
  <si>
    <t>Residential Treatment</t>
  </si>
  <si>
    <t>0-5</t>
  </si>
  <si>
    <t>6-12</t>
  </si>
  <si>
    <t>21-24</t>
  </si>
  <si>
    <t>25-44</t>
  </si>
  <si>
    <t>45-64</t>
  </si>
  <si>
    <t>Race/Ethnicity Not Available</t>
  </si>
  <si>
    <t xml:space="preserve">How often does your state measure living situation? </t>
  </si>
  <si>
    <t>Please provide unduplicated counts, if possible. This table provides an unduplicated aggregate profile of persons served in the reporting year by the public mental health system in terms of living situation. Living situation categories include, but are not limited to, private residence, foster care, residential care, jail/correctional facility, homeless shelter, etc. Data should be based on the most recent assessment in the reporting period.  Specifically, information is collected on the individual’s last known living situation.  The reporting year should be the latest SFY for which data are available.</t>
  </si>
  <si>
    <r>
      <t>Table 15 (</t>
    </r>
    <r>
      <rPr>
        <b/>
        <sz val="10"/>
        <color indexed="10"/>
        <rFont val="Arial"/>
        <family val="2"/>
      </rPr>
      <t>MHBG Table 18</t>
    </r>
    <r>
      <rPr>
        <b/>
        <sz val="10"/>
        <color indexed="8"/>
        <rFont val="Arial"/>
        <family val="2"/>
      </rPr>
      <t>). Living Situation Profile</t>
    </r>
  </si>
  <si>
    <t>Total Number of Discharges in Year</t>
  </si>
  <si>
    <t xml:space="preserve">2. Are forensic patients included? </t>
  </si>
  <si>
    <t>Note: The confidence interval is the plus-or-minus figure usually reported in newspaper or television opinion poll results. For example, if you use a confidence interval of 4 and 47 percent of your sample picks an answer you can be "sure" that if you had asked the question of the entire relevant population between 43 percent (47-4) and 51 percent (47+4) would have picked that answer.
The confidence level tells you how sure you can be. It is expressed as a percentage and represents how often the true percentage of the population who would pick an answer lies within the confidence interval. The 95 percent confidence level means you can be 95 percent certain; the 99 percent confidence level means you can be 99 percent certain. Most researchers use the 95 percent confidence level. 
When you put the confidence level and the confidence interval together, you can say that you are 95 percent sure that the true percentage of the population is between 43 percent and 51 percent. (from www.surveysystem.com)</t>
  </si>
  <si>
    <t>6.a. How many surveys were attempted (sent out or calls initiated)?</t>
  </si>
  <si>
    <t>6.b. How many survey contacts were made (surveys to valid phone numbers or addresses)?</t>
  </si>
  <si>
    <t>6.c. How many surveys were completed (survey forms returned or calls completed)?</t>
  </si>
  <si>
    <t>2.c. If yes, please describe how your survey persons no longer receiving services:</t>
  </si>
  <si>
    <t>1.   Recode ratings of “not applicable” as missing values.</t>
  </si>
  <si>
    <t>2.   Exclude respondents with more than 1/3rd of the items in that domain missing.</t>
  </si>
  <si>
    <t>3.   Calculate the mean of the items for each respondent.</t>
  </si>
  <si>
    <t>4.   FOR ADULTS: calculate the percent of scores less than 2.5 (percent agree and strongly agree).</t>
  </si>
  <si>
    <t>5.   FOR YSS-F: calculate the percent of scores greater than 3.5 (percent agree and strongly agree).</t>
  </si>
  <si>
    <t>1.   I do thinks that are more meaningful to me.</t>
  </si>
  <si>
    <t>2.   I am better able to take care of my needs.</t>
  </si>
  <si>
    <t>3.   I am better able to handle things when they go wrong.</t>
  </si>
  <si>
    <t>4.   I am better able to do things that I want to do.</t>
  </si>
  <si>
    <t>5.   My symptoms are not bothering me as much (this question already is a part of the MHSIP adult survey).</t>
  </si>
  <si>
    <t>Bipolar and Mood Disorders (F30, F31, F32, F32.9, F33, F34.0, F34.1)</t>
  </si>
  <si>
    <t>Admissions During the Year (duplicated)</t>
  </si>
  <si>
    <t>Discharges During the Year (duplicated)</t>
  </si>
  <si>
    <t>For Clients in Facility for 1 Year or Less: Average Length of Stay (in Days): Residents at End of Year</t>
  </si>
  <si>
    <t>For Clients in Facility More Than 1 Year: Average Length of Stay (in Days): Residents at End of Year</t>
  </si>
  <si>
    <t>1.   My child is better able to do things he or she wants to do.</t>
  </si>
  <si>
    <t>2.   My child is better at handling daily life (existing YSS-F Survey item).</t>
  </si>
  <si>
    <t>3.   My child gets along better with family members (existing YSS-F Survey item).</t>
  </si>
  <si>
    <t>4.   My child gets along better with friends and other people (existing YSS-F Survey item).</t>
  </si>
  <si>
    <t>5.   My child is doing better in school and/or work (existing YSS-F Survey item).</t>
  </si>
  <si>
    <t>6.   My child is better able to cope when things go wrong (existing YSS-F Survey item).</t>
  </si>
  <si>
    <t>1.   I am happy with the friendships I have.</t>
  </si>
  <si>
    <t>2.   I have people with whom I can do enjoyable things.</t>
  </si>
  <si>
    <t>3.   I feel I belong in my community.</t>
  </si>
  <si>
    <t>4.   In a crisis, I would have the support I need from family or friends.</t>
  </si>
  <si>
    <t>1.   I know people who will listen and understand me when I need to talk.</t>
  </si>
  <si>
    <t>2.   I have people that I am comfortable taking with about my child’s problems.</t>
  </si>
  <si>
    <t>3.   In a crisis, I would have the support I need from family or friends.</t>
  </si>
  <si>
    <t>4.   I have people with whom I can do enjoyable things.</t>
  </si>
  <si>
    <t>More Than One Race</t>
  </si>
  <si>
    <t>Do you monitor fidelity</t>
  </si>
  <si>
    <t>What is the total number of persons surveyed or for whom criminal justice/juvenile justice data are reported?</t>
  </si>
  <si>
    <t>1. If data is from a survey, what is the total number of people from which the sample was drawn?</t>
  </si>
  <si>
    <t>2. What was your sample size (how many individuals were selected for the sample)?</t>
  </si>
  <si>
    <t>3. How many survey contacts were made (surveys to valid phone numbers or addresses)?</t>
  </si>
  <si>
    <t>4. How many surveys were completed (survey forms returned or calls completed)? If data source was not a survey, how many persons were CJ data available for?</t>
  </si>
  <si>
    <t>5. What was your response rate (number of completed surveys divided by number of contacts)?</t>
  </si>
  <si>
    <t>If you have responses to a survey by persons not in the expected age group, you should include those responses with other responses from the survey (e.g., if a 16- or 17-year-old responds to the Adult MHSIP survey, please include their responses in the adult categories since that was the survey they used).</t>
  </si>
  <si>
    <t># with an Expulsion or 
Suspension in T2</t>
  </si>
  <si>
    <t># with No Suspension or Expulsion in T2</t>
  </si>
  <si>
    <t># with No Arrest in T2</t>
  </si>
  <si>
    <t>If Arrested in T1 (Prior 12 Months)</t>
  </si>
  <si>
    <t>If Not Arrested in T1 (Prior 12 Months)</t>
  </si>
  <si>
    <t xml:space="preserve">      2) Other Survey: Please send copy of questions</t>
  </si>
  <si>
    <t xml:space="preserve">      6) Other (specify):</t>
  </si>
  <si>
    <t>2) Other Children (specify):</t>
  </si>
  <si>
    <t xml:space="preserve">      3) Both (all Children)</t>
  </si>
  <si>
    <t>1. If data is from survey, what is the total number of people from which the sample was drawn?</t>
  </si>
  <si>
    <t>4. How many surveys were completed (survey forms returned or calls completed)? If data source was not a survey, how many persons were data available for?</t>
  </si>
  <si>
    <t>This table provides information on the number of children with suspension and expulsion from school in T1 (prior 12 months) and T2 (most recent 12 months) to measures the change in school attended over time.  Information required includes information on suspensions/expulsions, and impact of services.</t>
  </si>
  <si>
    <r>
      <t>Table 19A (</t>
    </r>
    <r>
      <rPr>
        <b/>
        <sz val="10"/>
        <color indexed="10"/>
        <rFont val="Arial"/>
        <family val="2"/>
      </rPr>
      <t>MHBG Table 21</t>
    </r>
    <r>
      <rPr>
        <b/>
        <sz val="10"/>
        <color indexed="8"/>
        <rFont val="Arial"/>
        <family val="2"/>
      </rPr>
      <t>). Profile of Criminal Justice or Juvenile Justice Involvement</t>
    </r>
  </si>
  <si>
    <t>This table provides information on the number of children/youth and adults with an arrest in T1 (prior 12 months) and T2 (most recent 12 months) to measure the change in arrests over time. Information required includes information on arrests and impact of services.</t>
  </si>
  <si>
    <t>This table provides the number of persons that received crisis response services. In addition, this table also provides the estimated percentage of persons with access to crisis response services. The reporting year should be the latest SFY for which data are available.</t>
  </si>
  <si>
    <t>Crisis services should not be viewed as stand-alone resources operating independent of the local community mental health and hospital systems but rather an integrated part of a coordinated continuum of care. Crisis services include centrally deployed 24/7 mobile crisis units, short-term residential crisis stabilization beds, evidence-based protocols for delivering services to individuals with suicide risk, and regional or State-wide crisis call centers coordinating in real time (please see page 39 of the National Guidelines for Behavioral Health Crisis Care – A Best Practice Toolkit). The crisis services are for anyone who is in a mental health crisis regardless of their SMI or SED status.</t>
  </si>
  <si>
    <t>This table provides a profile of adults with SMI and children with SED receiving specific evidence-based practices in the reporting year. In addition, the table captures information on if and how States and Jurisdictions monitor the fidelity for the evidence-based services. The reporting year should be the latest SFY for which data are available.</t>
  </si>
  <si>
    <t>Receiving Illness Self-Management and Recovery</t>
  </si>
  <si>
    <t>Receiving Integrated Treatment for Co-occurring Disorders (M/SUD)</t>
  </si>
  <si>
    <t>N Receiving Multisystemic Therapy</t>
  </si>
  <si>
    <t>Current Number of Clients with FEP Receiving CSC FEP Services</t>
  </si>
  <si>
    <r>
      <t>Table 16D (</t>
    </r>
    <r>
      <rPr>
        <b/>
        <sz val="10"/>
        <color indexed="10"/>
        <rFont val="Arial"/>
        <family val="2"/>
      </rPr>
      <t>MHBG Table 19D</t>
    </r>
    <r>
      <rPr>
        <b/>
        <sz val="10"/>
        <rFont val="Arial"/>
        <family val="2"/>
      </rPr>
      <t>). Adults with Serious Mental Illnesses and Children with Serious Emotional Disturbances Receiving Evidence-Based Services for First Episode Psychosis who have Experienced No Psychiatric Hospitalization or Arrest</t>
    </r>
  </si>
  <si>
    <r>
      <rPr>
        <b/>
        <vertAlign val="superscript"/>
        <sz val="10"/>
        <color indexed="8"/>
        <rFont val="Arial"/>
        <family val="2"/>
      </rPr>
      <t>1</t>
    </r>
    <r>
      <rPr>
        <b/>
        <sz val="10"/>
        <color indexed="8"/>
        <rFont val="Arial"/>
        <family val="2"/>
      </rPr>
      <t xml:space="preserve"> Report the percentage of individuals who experienced no psychiatric hospitalization while enrolled in the CSC program during the fiscal year.</t>
    </r>
  </si>
  <si>
    <r>
      <rPr>
        <b/>
        <vertAlign val="superscript"/>
        <sz val="10"/>
        <color indexed="8"/>
        <rFont val="Arial"/>
        <family val="2"/>
      </rPr>
      <t>2</t>
    </r>
    <r>
      <rPr>
        <b/>
        <sz val="10"/>
        <color indexed="8"/>
        <rFont val="Arial"/>
        <family val="2"/>
      </rPr>
      <t xml:space="preserve"> Report the percentage of individuals who experienced no arrest while enrolled in the CSC program during the fiscal year.</t>
    </r>
  </si>
  <si>
    <t>Actual Number of Persons Served Via Service</t>
  </si>
  <si>
    <t>Estimated Percentage of Population with Access to Service</t>
  </si>
  <si>
    <r>
      <t>Table 16A (</t>
    </r>
    <r>
      <rPr>
        <b/>
        <sz val="10"/>
        <color indexed="10"/>
        <rFont val="Arial"/>
        <family val="2"/>
      </rPr>
      <t>MHBG Table 19A</t>
    </r>
    <r>
      <rPr>
        <b/>
        <sz val="10"/>
        <rFont val="Arial"/>
        <family val="2"/>
      </rPr>
      <t>).  Profile of Adults with Serious Mental Illnesses and Children with Serious Emotional Disturbances Receiving Specific Services</t>
    </r>
  </si>
  <si>
    <t>Number of Admissions into CSC Services During FY</t>
  </si>
  <si>
    <t>Number of Clients with FEP Successfully Discharged from CSC Services During the FY</t>
  </si>
  <si>
    <r>
      <t>Table 16B (</t>
    </r>
    <r>
      <rPr>
        <b/>
        <sz val="10"/>
        <color indexed="10"/>
        <rFont val="Arial"/>
        <family val="2"/>
      </rPr>
      <t>MHBG Table 19B</t>
    </r>
    <r>
      <rPr>
        <b/>
        <sz val="10"/>
        <rFont val="Arial"/>
        <family val="2"/>
      </rPr>
      <t>). Profile of Adults with Serious Mental Illnesses Receiving Specific Services During the Year</t>
    </r>
  </si>
  <si>
    <t>This table summarizes the estimates of adults residing within the state with serious mental illness (SMI) and children residing within the state with serious emotional disturbance (SED). The table calls for estimates for two-time periods, one for the report year and one for three years into the future. CMHS will provide this data to states based on the standardized methodology developed and published in the Federal Register to estimate the state level of adults with SMI and children with SED.</t>
  </si>
  <si>
    <t>Note: DO NOT COMPLETE THIS TABLE (CMHS will complete this table for the states).</t>
  </si>
  <si>
    <t>This table provides an unduplicated aggregate profile of persons served in the reporting year. The reporting year should be the latest state fiscal year for which data are available. This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age, gender, and race.</t>
  </si>
  <si>
    <t>This table provides an unduplicated aggregate profile of persons served in the reporting year. The reporting year should be the latest state fiscal year for which data are available. This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age, gender, and ethnicity. Total persons served would be the same as the total indicated in Table 2A.</t>
  </si>
  <si>
    <r>
      <t>URS Table 2A (</t>
    </r>
    <r>
      <rPr>
        <b/>
        <sz val="10"/>
        <color indexed="10"/>
        <rFont val="Arial"/>
        <family val="2"/>
      </rPr>
      <t>MHBG Table 8A</t>
    </r>
    <r>
      <rPr>
        <b/>
        <sz val="10"/>
        <rFont val="Arial"/>
        <family val="2"/>
      </rPr>
      <t>)</t>
    </r>
    <r>
      <rPr>
        <b/>
        <sz val="10"/>
        <color indexed="8"/>
        <rFont val="Arial"/>
        <family val="2"/>
      </rPr>
      <t>.  Profile of Persons Served, All Programs by Age, Gender, and Race</t>
    </r>
  </si>
  <si>
    <t>This table provides an unduplicated aggregate profile of persons served in the reporting year. The reporting year should be the latest state fiscal year for which data are available. This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sexual orientation and race. Total persons served would be the same as the total indicated in Table 2A.</t>
  </si>
  <si>
    <t>This table provides an unduplicated aggregate profile of persons served in the reporting year. The reporting year should be the latest state fiscal year for which data are available. The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sexual orientation and ethnicity. Total persons served would be the same as the total indicated in Table 2B.</t>
  </si>
  <si>
    <t>This table provides an unduplicated aggregate profile of adults served in the report year by the public mental health system in terms of employment status.  The focus is on employment for adults, recognizing, however, that there are clients who are disabled, retired or who are homemakers, caregivers, etc., and not a part of the labor force.  These persons should be reported under the “Not in Labor Force” category.  Unemployed refers to persons who are looking for work but have not found employment.  Data should be reported for clients in non-institutional settings at time of discharge or last evaluation. The reporting year is the latest SFY for which data are available.</t>
  </si>
  <si>
    <r>
      <t>Table 4A (</t>
    </r>
    <r>
      <rPr>
        <b/>
        <sz val="10"/>
        <color indexed="10"/>
        <rFont val="Arial"/>
        <family val="2"/>
      </rPr>
      <t>MHBG Table 15B</t>
    </r>
    <r>
      <rPr>
        <b/>
        <sz val="10"/>
        <color indexed="8"/>
        <rFont val="Arial"/>
        <family val="2"/>
      </rPr>
      <t>). Profile of Adult Clients by Employment Status and Primary Diagnosis</t>
    </r>
  </si>
  <si>
    <t>This provides an aggregate profile of the number of persons that received public mental health services in community mental health settings, in state psychiatric hospitals, in other psychiatric inpatient settings, residential treatment centers, and institutions under the justice system. The reporting year should be the latest SFY for which data are available. States and jurisdictions are to provide this information on all programs by age and gender.</t>
  </si>
  <si>
    <t>This table provides an aggregate profile of the number of adults with serious mental illness (SMI) and children with serious emotional disturbance (SED) that received publicly funded mental health services in community mental health settings, in state psychiatric hospitals, in other psychiatric inpatient programs, in residential treatment centers, and institutions under the justice system. The reporting year should be the latest SFY for which data are available. States and jurisdictions are to provide this information on all programs by age and gender.</t>
  </si>
  <si>
    <r>
      <rPr>
        <b/>
        <sz val="10"/>
        <rFont val="Arial"/>
        <family val="2"/>
      </rPr>
      <t>Table 14C (</t>
    </r>
    <r>
      <rPr>
        <b/>
        <sz val="10"/>
        <color indexed="10"/>
        <rFont val="Arial"/>
        <family val="2"/>
      </rPr>
      <t>MHBG Table 14</t>
    </r>
    <r>
      <rPr>
        <b/>
        <sz val="10"/>
        <rFont val="Arial"/>
        <family val="2"/>
      </rPr>
      <t>).</t>
    </r>
    <r>
      <rPr>
        <b/>
        <sz val="10"/>
        <color indexed="10"/>
        <rFont val="Arial"/>
        <family val="2"/>
      </rPr>
      <t xml:space="preserve"> </t>
    </r>
    <r>
      <rPr>
        <b/>
        <sz val="10"/>
        <rFont val="Arial"/>
        <family val="2"/>
      </rPr>
      <t>Profile of Persons Served in Community Mental Health Setting, State Psychiatric Hospitals, and Other Settings for Adults with SMI and Children with SED</t>
    </r>
  </si>
  <si>
    <t>This table provides information on the number of adults with SMI and children with SED that were admitted into and received Coordinated Specialty Care (CSC) evidence-based first episode psychosis (FEP) services as well as the number of individuals that were successfully discharged from CSC programs, and the number of individuals who discontinued FEP services prior to discharge. In addition, the table provides information on if, and how, states and jurisdictions monitor the fidelity for the CSC FEP services. The reporting year should be the latest state fiscal year for which data are available.</t>
  </si>
  <si>
    <t>Number of Clients with FEP Who Discontinued Services Prior to Discharge During the FY</t>
  </si>
  <si>
    <t>This table provides information on the percentage of individuals enrolled in Coordinated Specialty Care (CSC) First Episode Psychosis (FEP) services who experienced no psychiatric hospitalization in the current fiscal year and the percentage of adults with SMI and children with SED enrolled in CSC FEP services who experienced no arrest in the current fiscal year. The reporting year should be the latest state fiscal year for which data are available.</t>
  </si>
  <si>
    <t>This table provides the total number of civil discharges within the year, the number of readmissions within 30-days and 180-days, and the percent readmitted by age, gender, race, and ethnicity. The reporting year should be the latest SFY for which data are available.</t>
  </si>
  <si>
    <t>This table provides the total number of forensic discharges within the year, the number of readmissions within 30-days and 180-days, and the percent readmitted by age, gender, race, and ethnicity. The reporting year should be the latest SFY for which data are available.</t>
  </si>
  <si>
    <r>
      <t>Table 20B (</t>
    </r>
    <r>
      <rPr>
        <b/>
        <sz val="10"/>
        <color indexed="10"/>
        <rFont val="Arial"/>
        <family val="2"/>
      </rPr>
      <t>MHBG Table 23B</t>
    </r>
    <r>
      <rPr>
        <b/>
        <sz val="10"/>
        <rFont val="Arial"/>
        <family val="2"/>
      </rPr>
      <t>).  Profile of Forensic Patients Readmission to Any State Psychiatric Inpatient Hospital within 30/180 Days of Discharge</t>
    </r>
  </si>
  <si>
    <r>
      <t>Table 21 (</t>
    </r>
    <r>
      <rPr>
        <b/>
        <sz val="10"/>
        <color indexed="10"/>
        <rFont val="Arial"/>
        <family val="2"/>
      </rPr>
      <t>MHBG Table 24</t>
    </r>
    <r>
      <rPr>
        <b/>
        <sz val="10"/>
        <rFont val="Arial"/>
        <family val="2"/>
      </rPr>
      <t>).  Profile of Non-Forensic (Voluntary and Civil-Involuntary Patients) Readmission to Any Psychiatric Inpatient Care Unit (State Operated or Other Psychiatric Inpatient Unit) Within 30/180 Days of Discharge (Optional Reporting Table)</t>
    </r>
  </si>
  <si>
    <t>This table provides the total number of discharges from inpatient care units within the year, the number of readmissions within 30-days and 180-days, and the percent readmitted by age, gender, race, and ethnicity. The reporting year should be the latest SFY for which data are available.</t>
  </si>
  <si>
    <t>This table provides information on the status of adult clients served in the report year by the public mental health system in terms of employment status by primary diagnosis. Data should be reported for clients in non-institutional settings at time of discharge or last evaluation. The reporting year is the latest SFY for which data are available. Total persons reported on this table would be the same as the total indicated in Table 4.</t>
  </si>
  <si>
    <t>This table provides an aggregate profile of the unduplicated number of persons served in the reporting period by type of funding support (Medicaid Only, Non-Medicaid Sources Only, Both Medicaid and Non-Medicaid, and Status Not Available). The reporting period should be the latest SFY for which data are available. The client profile takes into account all institutional and community services for all such programs. States and jurisdictions are to provide this information on all programs by gender and race. Persons are to be counted in the Medicaid row if they received a service reimbursable through Medicaid.</t>
  </si>
  <si>
    <t>Each row should have a unique (deduplicated) count of clients: (1) Medicaid Only, (2) Non-Medicaid Only, (3) Both Medicaid and Other Sources funded their treatment, and (4) Medicaid Status Not Available.
If a state is unable to deduplicate counts of people whose care is paid for by Medicaid only or Medicaid and other funds, then all data should be reported into the ‘People Served by Both Medicaid and Non-Medicaid Sources’ and the ‘People Served by Both includes people with any Medicaid’ checkbox should be checked.</t>
  </si>
  <si>
    <t>Comments on Data (Gender).</t>
  </si>
  <si>
    <t>This table provides an aggregate profile of the unduplicated number of persons served in the reporting period by type of funding support (Medicaid Only, Non-Medicaid Sources Only, Both Medicaid and Non-Medicaid, and Status Not Available). The reporting period should be the latest SFY for which data are available. The client profile takes into account all institutional and community services for all such programs. States and jurisdictions are to provide this information on all programs by gender and ethnicity. Persons are to be counted in the Medicaid row if they received a service reimbursable through Medicaid. Total persons served would be the same as the total indicated in Table 5A.</t>
  </si>
  <si>
    <t>This table provides information on mental health expenditures and sources of funding.  This includes funding from the MHBG, Medicaid, other federal funding sources, state, local, other funds, and supplemental MHBG funds including COVID-19, ARP, and BSCA.</t>
  </si>
  <si>
    <r>
      <t>Table 7A (</t>
    </r>
    <r>
      <rPr>
        <b/>
        <sz val="10"/>
        <color indexed="10"/>
        <rFont val="Arial"/>
        <family val="2"/>
      </rPr>
      <t>MHBG Table 2A</t>
    </r>
    <r>
      <rPr>
        <b/>
        <sz val="10"/>
        <color indexed="8"/>
        <rFont val="Arial"/>
        <family val="2"/>
      </rPr>
      <t>). State Agency Expenditure Report</t>
    </r>
  </si>
  <si>
    <t>Comments on Data (Diagnosis):</t>
  </si>
  <si>
    <r>
      <t>Table 7B (</t>
    </r>
    <r>
      <rPr>
        <b/>
        <sz val="10"/>
        <color indexed="10"/>
        <rFont val="Arial"/>
        <family val="2"/>
      </rPr>
      <t>MHBG Table 2B</t>
    </r>
    <r>
      <rPr>
        <b/>
        <sz val="10"/>
        <color indexed="8"/>
        <rFont val="Arial"/>
        <family val="2"/>
      </rPr>
      <t>). MHBG State Agency Early Serious Mental Illness Including First Episode Psychosis Expenditure Report</t>
    </r>
  </si>
  <si>
    <t>This table provides information on mental health expenditures and sources of funding specifically for the First Episode Psychosis (FEP) Programs as well as other Early Serious Mental Illness (ESMI) programs through the MHBG 10% set-aside.</t>
  </si>
  <si>
    <r>
      <t>Table 7C (</t>
    </r>
    <r>
      <rPr>
        <b/>
        <sz val="10"/>
        <color indexed="10"/>
        <rFont val="Arial"/>
        <family val="2"/>
      </rPr>
      <t>MHBG Table 2C</t>
    </r>
    <r>
      <rPr>
        <b/>
        <sz val="10"/>
        <color indexed="8"/>
        <rFont val="Arial"/>
        <family val="2"/>
      </rPr>
      <t>). MHBG State Agency Crisis Services Expenditures Report</t>
    </r>
  </si>
  <si>
    <t>This table describes expenditures for Crisis Response services provided or funded by the state mental health authority by source of funding.</t>
  </si>
  <si>
    <t>This table describes the use of MHBG funds including COVID-19, ARP, and BSCA supplemental funds for non-direct service activities that are funded or conducted by the State Mental Health Authority during the last completed SFY for non-direct service activities that are sponsored, or conducted, by the State Mental Health Authority. Please enter the total amount of the block grant expended for each activity.</t>
  </si>
  <si>
    <r>
      <t>Table 8 (</t>
    </r>
    <r>
      <rPr>
        <b/>
        <sz val="10"/>
        <color indexed="10"/>
        <rFont val="Arial"/>
        <family val="2"/>
      </rPr>
      <t>MHBG Table 4</t>
    </r>
    <r>
      <rPr>
        <b/>
        <sz val="10"/>
        <color indexed="8"/>
        <rFont val="Arial"/>
        <family val="2"/>
      </rPr>
      <t>). Profile of Community Mental Health Block Grant Expenditures for Non-Direct Service Activities</t>
    </r>
  </si>
  <si>
    <t>This table provides information for children/adolescents and adults regarding improved social connectedness.  In addition, states are required to provide information on functional domains that provide a general sense of an individual’s ability to develop and maintain relationships, cope with challenges, and a sense of community belonging.</t>
  </si>
  <si>
    <r>
      <t>Table 9 (</t>
    </r>
    <r>
      <rPr>
        <b/>
        <sz val="10"/>
        <color indexed="10"/>
        <rFont val="Arial"/>
        <family val="2"/>
      </rPr>
      <t>MHBG Table 16</t>
    </r>
    <r>
      <rPr>
        <b/>
        <sz val="10"/>
        <color indexed="8"/>
        <rFont val="Arial"/>
        <family val="2"/>
      </rPr>
      <t>). Social Connectedness and Improved Functioning</t>
    </r>
  </si>
  <si>
    <t>This table provides a report of payments to recipients of MHBG funds including intermediaries, (e.g., administrative service organizations, and other organizations), which provided mental health services during the last completed SFY, including services for those with a first episode psychosis (FEP), early serious mental illness (ESMI) programs, and crisis services. This table is to be used to provide an inventory of providers/agencies who directly receive Block Grant allocations. Only report those programs that receive MHBG funds to provide services. Do not report planning council members reimbursements or other administrative reimbursements related to running the MHBG Program.</t>
  </si>
  <si>
    <t>Provider/Program Name</t>
  </si>
  <si>
    <t>This table provides information that evaluates the “experience” of care for individuals that participate in the public mental health system.  Specifically, the evaluation focuses on several areas including access, quality and the appropriateness of services, outcomes, participation in treatment planning, cultural sensitivity of staff, and general satisfaction with services.  Please enter the number of persons responding positively to the questions and the number of total responses within each group. Percent positive will be calculated from these data.</t>
  </si>
  <si>
    <t>5. Family Members Reporting High Cultural Sensitivity of Staff</t>
  </si>
  <si>
    <t>3. Reporting Positively about Outcomes for Children</t>
  </si>
  <si>
    <t>2. Reporting Positively about General Satisfaction for Children</t>
  </si>
  <si>
    <t>5. Adults Reporting Positively about General Satisfaction with Services</t>
  </si>
  <si>
    <t>4. Adults Reporting on Participation In Treatment Planning</t>
  </si>
  <si>
    <t>2. Reporting Positively About Quality and Appropriateness for Adults</t>
  </si>
  <si>
    <t>This table provides an unduplicated aggregate profile of the number of persons with SMI or SED served in the reporting year.  The profile is based on a client receiving services in programs provided or funded by the state mental health agency.  States and jurisdictions should report data using the Federal Definitions of SMI and SED if they can, if not, please report using the state’s definition of SMI and SED and provide information below describing your state’s definition. The reporting period should be the latest SFY for your which data are available. States and jurisdictions are to provide this information on all programs by age, gender, and race.</t>
  </si>
  <si>
    <t>This provides an aggregate profile of unduplicated number of persons with SMI or SED served in the reporting year.  The profile is based on a client receiving services in programs provided or funded by the state mental health agency.  States and jurisdictions should report data using the Federal Definitions of SMI and SED if they can, if not, please report using the state’s definition of SMI and SED and provide information below describing your state’s definition. The reporting period should be the latest SFY for your which data are available. States and jurisdictions are to provide this information on all programs by age, gender, and ethnicity. The total persons served who meet the Federal definition of SMI or SED would be the same as the total in Table 14A.</t>
  </si>
  <si>
    <r>
      <t>Comments on Data (Gender)</t>
    </r>
    <r>
      <rPr>
        <sz val="9"/>
        <color indexed="10"/>
        <rFont val="Arial"/>
        <family val="2"/>
      </rPr>
      <t>:</t>
    </r>
  </si>
  <si>
    <t>Note: clients can be duplicated between rows, e.g., the same client may be served in both state psychiatric hospitals and community mental health centers during the same year and thus would be reported in counts for both rows.</t>
  </si>
  <si>
    <t>Table 14C.</t>
  </si>
  <si>
    <t>Table 16C.</t>
  </si>
  <si>
    <t>Table 16D.</t>
  </si>
  <si>
    <t>Table 12.</t>
  </si>
  <si>
    <t>Table 11A.</t>
  </si>
  <si>
    <t>Table 10.</t>
  </si>
  <si>
    <t>Table 9.</t>
  </si>
  <si>
    <t>Table 8.</t>
  </si>
  <si>
    <t>Table 7C.</t>
  </si>
  <si>
    <t>Table 5A.</t>
  </si>
  <si>
    <t>Table 4A.</t>
  </si>
  <si>
    <t>Table 2B.</t>
  </si>
  <si>
    <t>Table 2A.</t>
  </si>
  <si>
    <r>
      <t xml:space="preserve">Reporting Period:   </t>
    </r>
    <r>
      <rPr>
        <b/>
        <sz val="10"/>
        <color indexed="8"/>
        <rFont val="Arial"/>
        <family val="2"/>
      </rPr>
      <t>From</t>
    </r>
    <r>
      <rPr>
        <sz val="10"/>
        <color indexed="8"/>
        <rFont val="Arial"/>
        <family val="2"/>
      </rPr>
      <t>:</t>
    </r>
  </si>
  <si>
    <t>Mental Health Block Grant</t>
  </si>
  <si>
    <t>Medicaid (Federal, State, and Local)</t>
  </si>
  <si>
    <t>Other Federal Funds (e.g., ACF (TANF), CDC, CMS (Medicare), SAMHSA, etc.)</t>
  </si>
  <si>
    <t>State Funds</t>
  </si>
  <si>
    <t>Local Funds (excluding local Medicaid)</t>
  </si>
  <si>
    <r>
      <t>COVID-19 Relief Funds (MHBG)</t>
    </r>
    <r>
      <rPr>
        <b/>
        <vertAlign val="superscript"/>
        <sz val="9"/>
        <color indexed="8"/>
        <rFont val="Arial"/>
        <family val="2"/>
      </rPr>
      <t>1</t>
    </r>
  </si>
  <si>
    <r>
      <t>ARP Funds</t>
    </r>
    <r>
      <rPr>
        <b/>
        <vertAlign val="superscript"/>
        <sz val="9"/>
        <color indexed="8"/>
        <rFont val="Arial"/>
        <family val="2"/>
      </rPr>
      <t>2</t>
    </r>
  </si>
  <si>
    <r>
      <t>Mental Health Prevention</t>
    </r>
    <r>
      <rPr>
        <vertAlign val="superscript"/>
        <sz val="10"/>
        <color indexed="8"/>
        <rFont val="Arial"/>
        <family val="2"/>
      </rPr>
      <t>4</t>
    </r>
  </si>
  <si>
    <t>State Hospital</t>
  </si>
  <si>
    <t>Other Psychiatric Inpatient Care</t>
  </si>
  <si>
    <t>Other 24-Hour Care (Residential Care)</t>
  </si>
  <si>
    <r>
      <t>CSC-Evidence-Based Practices for First Episode Psychosis</t>
    </r>
    <r>
      <rPr>
        <vertAlign val="superscript"/>
        <sz val="10"/>
        <color indexed="8"/>
        <rFont val="Arial"/>
        <family val="2"/>
      </rPr>
      <t>4</t>
    </r>
  </si>
  <si>
    <t>Training for CSC Practices</t>
  </si>
  <si>
    <t>Planning for CSC Practices</t>
  </si>
  <si>
    <t>Other Early Serious Mental Illnesses programs (other than FEP or partial CSC programs)</t>
  </si>
  <si>
    <t>Training for ESMI</t>
  </si>
  <si>
    <t>Planning for ESMI</t>
  </si>
  <si>
    <t xml:space="preserve">24/7 Mobile Crisis Teams </t>
  </si>
  <si>
    <t xml:space="preserve">Training and Technical Assistance </t>
  </si>
  <si>
    <t xml:space="preserve">Strategic Planning and Coordination </t>
  </si>
  <si>
    <t>MHBG</t>
  </si>
  <si>
    <t>Information Systems</t>
  </si>
  <si>
    <t>Infrastructure Support</t>
  </si>
  <si>
    <t>Partnerships, community outreach, and needs assessment</t>
  </si>
  <si>
    <t>Quality assurance and improvement</t>
  </si>
  <si>
    <t>Research and Evaluation</t>
  </si>
  <si>
    <t>Training and Education</t>
  </si>
  <si>
    <r>
      <t xml:space="preserve">Reporting Period:                                </t>
    </r>
    <r>
      <rPr>
        <b/>
        <sz val="10"/>
        <color indexed="8"/>
        <rFont val="Arial"/>
        <family val="2"/>
      </rPr>
      <t>From:</t>
    </r>
  </si>
  <si>
    <r>
      <t xml:space="preserve">Reporting Period (Year Survey was Conducted):               </t>
    </r>
    <r>
      <rPr>
        <b/>
        <sz val="10"/>
        <color indexed="8"/>
        <rFont val="Arial"/>
        <family val="2"/>
      </rPr>
      <t>From:</t>
    </r>
  </si>
  <si>
    <t>Tables 8C &amp; 8D</t>
  </si>
  <si>
    <t>Table 7C</t>
  </si>
  <si>
    <t>Table 14C</t>
  </si>
  <si>
    <t>Table 14.</t>
  </si>
  <si>
    <t>Table 16C</t>
  </si>
  <si>
    <t>Table 19C</t>
  </si>
  <si>
    <t>Table 16D</t>
  </si>
  <si>
    <t>Table 19D</t>
  </si>
  <si>
    <t>Adults with Serious Mental Illnesses and Children with Serious Emotional Disturbances Receiving Evidence-Based Services for First Episode Psychosis who have Experienced No Hospitalization or Arrest</t>
  </si>
  <si>
    <t>Crisis services</t>
  </si>
  <si>
    <r>
      <t xml:space="preserve">Reporting Period (Year Survey was Conducted):                </t>
    </r>
    <r>
      <rPr>
        <b/>
        <sz val="10"/>
        <color indexed="8"/>
        <rFont val="Arial"/>
        <family val="2"/>
      </rPr>
      <t>From:</t>
    </r>
  </si>
  <si>
    <r>
      <t>Table 17 (</t>
    </r>
    <r>
      <rPr>
        <b/>
        <sz val="10"/>
        <color indexed="10"/>
        <rFont val="Arial"/>
        <family val="2"/>
      </rPr>
      <t>MHBG Table 20</t>
    </r>
    <r>
      <rPr>
        <b/>
        <sz val="10"/>
        <color indexed="8"/>
        <rFont val="Arial"/>
        <family val="2"/>
      </rPr>
      <t>). Profile of Persons Receiving Crisis Response Services</t>
    </r>
  </si>
  <si>
    <r>
      <t>Table 19B (</t>
    </r>
    <r>
      <rPr>
        <b/>
        <sz val="10"/>
        <color indexed="10"/>
        <rFont val="Arial"/>
        <family val="2"/>
      </rPr>
      <t>MHBG Table 22</t>
    </r>
    <r>
      <rPr>
        <b/>
        <sz val="10"/>
        <rFont val="Arial"/>
        <family val="2"/>
      </rPr>
      <t>).</t>
    </r>
    <r>
      <rPr>
        <b/>
        <sz val="10"/>
        <color indexed="8"/>
        <rFont val="Arial"/>
        <family val="2"/>
      </rPr>
      <t xml:space="preserve"> Profile of Change in School Attendance</t>
    </r>
  </si>
  <si>
    <r>
      <t>Table 3 (</t>
    </r>
    <r>
      <rPr>
        <b/>
        <sz val="10"/>
        <color indexed="10"/>
        <rFont val="Arial"/>
        <family val="2"/>
      </rPr>
      <t>MHBG Table 9</t>
    </r>
    <r>
      <rPr>
        <b/>
        <sz val="10"/>
        <color indexed="8"/>
        <rFont val="Arial"/>
        <family val="2"/>
      </rPr>
      <t>). Profile of Persons Served in the Community Mental Health Settings, State Psychiatric Hospitals, and Other Settings</t>
    </r>
  </si>
  <si>
    <t>Persons who receive non-inpatient care in state psychiatric hospitals should be included in the Community MH Program Row.</t>
  </si>
  <si>
    <t>A person who is served in both community settings and inpatient settings should be included in both rows.</t>
  </si>
  <si>
    <r>
      <t>Table 11A (</t>
    </r>
    <r>
      <rPr>
        <b/>
        <sz val="10"/>
        <color indexed="10"/>
        <rFont val="Arial"/>
        <family val="2"/>
      </rPr>
      <t>MHBG Table 17B</t>
    </r>
    <r>
      <rPr>
        <b/>
        <sz val="10"/>
        <rFont val="Arial"/>
        <family val="2"/>
      </rPr>
      <t>).  Consumer Evaluation of Care by Race and Ethnicity (Optional Reporting Table)</t>
    </r>
  </si>
  <si>
    <r>
      <t>Table 14A (</t>
    </r>
    <r>
      <rPr>
        <b/>
        <sz val="10"/>
        <color indexed="10"/>
        <rFont val="Arial"/>
        <family val="2"/>
      </rPr>
      <t>MHBG Table 13A</t>
    </r>
    <r>
      <rPr>
        <b/>
        <sz val="10"/>
        <color indexed="8"/>
        <rFont val="Arial"/>
        <family val="2"/>
      </rPr>
      <t>).  Profile of Persons with SMI/SED Served by Age, Gender, and Race</t>
    </r>
  </si>
  <si>
    <r>
      <t>Table 14B (</t>
    </r>
    <r>
      <rPr>
        <b/>
        <sz val="10"/>
        <color indexed="10"/>
        <rFont val="Arial"/>
        <family val="2"/>
      </rPr>
      <t>MHBG Table 13B</t>
    </r>
    <r>
      <rPr>
        <b/>
        <sz val="10"/>
        <color indexed="8"/>
        <rFont val="Arial"/>
        <family val="2"/>
      </rPr>
      <t>). Profile of Persons with SMI/SED Served by Age, Gender, and Ethnicity</t>
    </r>
  </si>
  <si>
    <t>Ethnicity</t>
  </si>
  <si>
    <t>Comments on Data (Multisystemic Therapy):</t>
  </si>
  <si>
    <t>This table provides a profile of adults with SMI receiving family psychoeducation, integrated treatment for co-occurring disorders, illness self-management and recovery, and medication management. In addition, this table provides information on if, and how, states and jurisdictions monitor the fidelity for the evidence-based services. The reporting year should be the latest SFY for which data are available.</t>
  </si>
  <si>
    <r>
      <t>Table 16C (</t>
    </r>
    <r>
      <rPr>
        <b/>
        <sz val="10"/>
        <color indexed="10"/>
        <rFont val="Arial"/>
        <family val="2"/>
      </rPr>
      <t>MHBG Table 19C</t>
    </r>
    <r>
      <rPr>
        <b/>
        <sz val="10"/>
        <rFont val="Arial"/>
        <family val="2"/>
      </rPr>
      <t>). Adults with Serious Mental Illnesses and Children with Serious Emotional Disturbances Receiving Evidence-Based Services for First Episode Psychosis</t>
    </r>
  </si>
  <si>
    <t>Table 19B. Profile of Change in School Attendance</t>
  </si>
  <si>
    <r>
      <t>Table 20A (</t>
    </r>
    <r>
      <rPr>
        <b/>
        <sz val="10"/>
        <color indexed="10"/>
        <rFont val="Arial"/>
        <family val="2"/>
      </rPr>
      <t>MHBG Table 23A</t>
    </r>
    <r>
      <rPr>
        <b/>
        <sz val="10"/>
        <rFont val="Arial"/>
        <family val="2"/>
      </rPr>
      <t>). Profile of Non-Forensic (Voluntary and Civil Involuntary) Patients Readmission to Any State Psychiatric Inpatient Hospital within 30/180 Days of Discharge</t>
    </r>
  </si>
  <si>
    <r>
      <t xml:space="preserve">Not In Labor Force </t>
    </r>
    <r>
      <rPr>
        <sz val="10"/>
        <color indexed="8"/>
        <rFont val="Arial"/>
        <family val="2"/>
      </rPr>
      <t>(retired, sheltered employment, sheltered workshops, homemaker, student, volunteer, disabled, etc.)</t>
    </r>
  </si>
  <si>
    <t>Non-Medicaid Sources Only</t>
  </si>
  <si>
    <t>This table provides information regarding the profile of client turnover in various out-of-home settings (e.g., state hospitals, inpatient psychiatric hospitals, residential treatment centers).  Information collected by this table includes total served at the beginning of year, admissions and discharges during the year, and lengths of stay. The reporting year should be the latest SFY for which data are available. States and jurisdictions are to provide this information on all programs by age.</t>
  </si>
  <si>
    <t>Planning Council Activities (MHBG required, SABG optional)</t>
  </si>
  <si>
    <r>
      <t>URS Table 1 (</t>
    </r>
    <r>
      <rPr>
        <b/>
        <sz val="10"/>
        <color indexed="10"/>
        <rFont val="Arial"/>
        <family val="2"/>
      </rPr>
      <t>MHBG Table 7</t>
    </r>
    <r>
      <rPr>
        <b/>
        <sz val="10"/>
        <color indexed="8"/>
        <rFont val="Arial"/>
        <family val="2"/>
      </rPr>
      <t>). Profile of State Population by Diagnosis</t>
    </r>
  </si>
  <si>
    <r>
      <t>Table 10 (</t>
    </r>
    <r>
      <rPr>
        <b/>
        <sz val="10"/>
        <color indexed="10"/>
        <rFont val="Arial"/>
        <family val="2"/>
      </rPr>
      <t>MHBG Table 5</t>
    </r>
    <r>
      <rPr>
        <b/>
        <sz val="10"/>
        <color indexed="8"/>
        <rFont val="Arial"/>
        <family val="2"/>
      </rPr>
      <t>). Profiles of Agencies Receiving Block Grant Funds Directly from the State Mental Health Authority</t>
    </r>
  </si>
  <si>
    <t>"T1" Prior 12 months (more than 1 year ago)</t>
  </si>
  <si>
    <t>"T2" Most Recent 12 months (this year)</t>
  </si>
  <si>
    <t>Over the last 12 months, my encounters with the police have…</t>
  </si>
  <si>
    <t>Note: The Totals for this table should equal the amounts reported on row 12 (Evidence-Based Practices for Early Serious Mental Illness including First Episode Psychoses) on URS Table 7A (MHBG Table 2A).</t>
  </si>
  <si>
    <t>Note: The Totals for this table should equal the amounts reported on row 17 (Crisis Services (5 percent set-aside)) on URS Table 7A (MHBG Table 2A).</t>
  </si>
  <si>
    <t>Hispanic Origin</t>
  </si>
  <si>
    <t>No edits.</t>
  </si>
  <si>
    <t>Table 2D</t>
  </si>
  <si>
    <t>Data entered on Table 3 cannot be greater than the total number of consumers reported on Table 2A. After entering data on Table 3, if the caution message appears letting you know that data entered is greater than Table 2A, please double check your data to ensure accurate data reporting.</t>
  </si>
  <si>
    <t>Grand total expenditures reported on Table 7B must match the total expenditures amount for Evidence Based Practices for Early Serious Mental Illness reported on Table 7A.</t>
  </si>
  <si>
    <t>Total expenditure reported on Table 7C must match the total Crisis Services expenditures reported on Table 7A.</t>
  </si>
  <si>
    <t>When you enter data in the 'number of Positive Responses' cells, a red caution message letting you know that "the number of positive responses cannot be greater than responses" appears. This caution message disappears when you enter data in the 'Responses' cells provided the 'Responses' numbers are equal to or greater than the number of positive responses. If you continue to get the caution message, please double check your data to ensure accurate data reporting.</t>
  </si>
  <si>
    <t>Table 11A</t>
  </si>
  <si>
    <t>Data entered on Table 14A cannot be greater than the total number reported on Table 2A. If you get the caution message, please double check your data to ensure accurate data reporting.</t>
  </si>
  <si>
    <t>When you first view Table 14B (after entering data on Table 14A), the default color of the “Total” cells will be red and you will see a series of red caution messages that read “Caution –Not equal to the total reported on Table 14A.” Once you enter data on Table 14B the red cell color for the “Total” columns &amp; the caution message will disappear provided data entered on Tables 14A and 14B match. If the “Total” column cell(s) continue to be red and the caution message does not disappear, please double check your data to ensure accurate data reporting.</t>
  </si>
  <si>
    <t>The total number of consumers reported on Table 15 cannot be greater than the total number of consumers reported on Table 2A. If you receive the caution message letting you know that the total is greater than the total reported on Table 2A, please double check your data to ensure accurate data reporting.</t>
  </si>
  <si>
    <t>Tables 19A, 19B</t>
  </si>
  <si>
    <t>Tables 20A, 20B, and 21</t>
  </si>
  <si>
    <r>
      <t>Data entered on Table 2D cannot be less than or greater than the</t>
    </r>
    <r>
      <rPr>
        <b/>
        <sz val="9"/>
        <rFont val="Calibri"/>
        <family val="2"/>
      </rPr>
      <t xml:space="preserve"> </t>
    </r>
    <r>
      <rPr>
        <sz val="9"/>
        <rFont val="Calibri"/>
        <family val="2"/>
      </rPr>
      <t>total number of consumers reported on Table 2B.</t>
    </r>
    <r>
      <rPr>
        <b/>
        <sz val="9"/>
        <rFont val="Calibri"/>
        <family val="2"/>
      </rPr>
      <t xml:space="preserve"> </t>
    </r>
    <r>
      <rPr>
        <sz val="9"/>
        <rFont val="Calibri"/>
        <family val="2"/>
      </rPr>
      <t xml:space="preserve"> After entering data on Table 2D, if the caution message appears letting you know that data entered is less than or greater than Table 2B, please double check your data to ensure accurate data reporting.</t>
    </r>
  </si>
  <si>
    <r>
      <t>Data entered on Table 5B cannot be less than or greater than the</t>
    </r>
    <r>
      <rPr>
        <b/>
        <sz val="9"/>
        <rFont val="Calibri"/>
        <family val="2"/>
      </rPr>
      <t xml:space="preserve"> </t>
    </r>
    <r>
      <rPr>
        <sz val="9"/>
        <rFont val="Calibri"/>
        <family val="2"/>
      </rPr>
      <t>total number of consumers reported on Table 5A.</t>
    </r>
    <r>
      <rPr>
        <b/>
        <sz val="9"/>
        <rFont val="Calibri"/>
        <family val="2"/>
      </rPr>
      <t xml:space="preserve"> </t>
    </r>
    <r>
      <rPr>
        <sz val="9"/>
        <rFont val="Calibri"/>
        <family val="2"/>
      </rPr>
      <t xml:space="preserve"> After entering data on Table 5B, if the caution message appears letting you know that data entered is less than or greater than Table 5A, please double check your data to ensure accurate data reporting.</t>
    </r>
  </si>
  <si>
    <r>
      <t xml:space="preserve">No edits; however, please remember to use just </t>
    </r>
    <r>
      <rPr>
        <b/>
        <sz val="9"/>
        <rFont val="Calibri"/>
        <family val="2"/>
      </rPr>
      <t>one row for each program (if you use more than one row for each program, the central URS database will treat each additional row you use a as different program).</t>
    </r>
    <r>
      <rPr>
        <sz val="9"/>
        <rFont val="Calibri"/>
        <family val="2"/>
      </rPr>
      <t xml:space="preserve"> Please do not merge and/or format any cells – simply type in your programs with no formatting</t>
    </r>
  </si>
  <si>
    <t>When you first view Table 2B (after entering data on Table 2A), the default color of the “Total” cells will be red and you will see a series of red caution messages that read “CAUTION If red, number does not match Total in Table 2A.” Once you enter data on Table 2B the red cell color for the “Total” columns &amp; the caution messages will disappear provided data entered on Tables 2A and 2B match. If the “Total” column cells remain red and the caution message does not disappear, please double check your data to ensure accurate data reporting.</t>
  </si>
  <si>
    <t>When you first view Table 2C (after entering data on Table 2A), the default color of the “Total” cells will be red and you will see a red caution message that read “CAUTION If red, number does not match Total in Table 2A.” Once you enter data on Table 2C the red cell color for the “Total” columns &amp; the caution message will disappear provided data entered on Tables 2A and 2C match. If the “Total” column cell(s) continue to be red and the caution message does not disappear, please double check your data to ensure accurate data reporting.</t>
  </si>
  <si>
    <t>When you first view Table 4A (after entering data on Table 4), the default color of the “Diagnosis Total” cells will be red and you will see a series of caution messages that read, “Caution – Total does not match with Total on Table 4.”  Once you enter data on Table 4A the red cell color for the “Total” columns &amp; the caution messages will disappear provided data entered on Tables 4 and 4A match. If the “Total” column cells remain red and the caution message does not disappear, please double check your data to ensure accurate data reporting.</t>
  </si>
  <si>
    <t>When you first view Table 5A (after entering data on Table 5A), the default color of the “Total” cells will be red and you will see a series of red caution messages that read “CAUTION If red, number does not match Total in Table 2A.” Once you enter data on Table 5A the red cell color for the “Total” columns &amp; the caution messages will disappear provided data entered on Tables 2A and 5A match. If the “Total” column cells remain red and the caution message does not disappear, please double check your data to ensure accurate data reporting.</t>
  </si>
  <si>
    <t xml:space="preserve">Total numbers reported on Tables 11A for each category must be the same as those entered on Tables 9 and 11. After entering data on Table 11a, if the caution message appears letting you know that data entered on Table 11a does not match those entered in either Table 9 or 11, please double check your data to ensure accurate data reporting. </t>
  </si>
  <si>
    <t>Table 15B</t>
  </si>
  <si>
    <t>Adult Employment Status/Primary Diagnosis</t>
  </si>
  <si>
    <r>
      <t>Bipartisan Safer Communities Funds</t>
    </r>
    <r>
      <rPr>
        <vertAlign val="superscript"/>
        <sz val="9"/>
        <rFont val="Arial"/>
        <family val="2"/>
      </rPr>
      <t>3</t>
    </r>
  </si>
  <si>
    <r>
      <t>Evidence-Based Practices for Early Serious Mental Illness including First Episode Psychosis (10 percent of total award MHBG)</t>
    </r>
    <r>
      <rPr>
        <vertAlign val="superscript"/>
        <sz val="9"/>
        <rFont val="Arial"/>
        <family val="2"/>
      </rPr>
      <t>5</t>
    </r>
  </si>
  <si>
    <r>
      <t>Crisis Services (5 percent set-aside)</t>
    </r>
    <r>
      <rPr>
        <vertAlign val="superscript"/>
        <sz val="9"/>
        <rFont val="Arial"/>
        <family val="2"/>
      </rPr>
      <t>6</t>
    </r>
  </si>
  <si>
    <r>
      <t>Administration (Excluding Program and Provider Level)</t>
    </r>
    <r>
      <rPr>
        <vertAlign val="superscript"/>
        <sz val="9"/>
        <rFont val="Arial"/>
        <family val="2"/>
      </rPr>
      <t>7</t>
    </r>
  </si>
  <si>
    <t>Ambulatory/Community Non-24-Hour Care</t>
  </si>
  <si>
    <r>
      <rPr>
        <vertAlign val="superscript"/>
        <sz val="9"/>
        <rFont val="Arial"/>
        <family val="2"/>
      </rPr>
      <t>2</t>
    </r>
    <r>
      <rPr>
        <sz val="9"/>
        <rFont val="Arial"/>
        <family val="2"/>
      </rPr>
      <t xml:space="preserve"> The expenditure period for The American Rescue Plan Act of 2021 (ARP) supplemental funding is September 1, 2021 – September 1, 2025, which is different from the expenditure period for the “standard” MHBG. Column I should reflect the ARP supplemental funding allotment portion used during the state reporting period.</t>
    </r>
  </si>
  <si>
    <r>
      <rPr>
        <vertAlign val="superscript"/>
        <sz val="9"/>
        <rFont val="Arial"/>
        <family val="2"/>
      </rPr>
      <t>3</t>
    </r>
    <r>
      <rPr>
        <sz val="9"/>
        <rFont val="Arial"/>
        <family val="2"/>
      </rPr>
      <t xml:space="preserve"> The expenditure period for the 1st allocation of the Bipartisan Safer Communities Act (BSCA) supplemental funding is October 17, 2022 – October 16, 2024, and the 2nd allocation is September 30, 2023 – September 29, 2025 which is different from the expenditure period for the “standard” MHBG. Column J should reflect the BSCA allotment portion used during the state reporting period.</t>
    </r>
  </si>
  <si>
    <r>
      <rPr>
        <vertAlign val="superscript"/>
        <sz val="9"/>
        <rFont val="Arial"/>
        <family val="2"/>
      </rPr>
      <t>4</t>
    </r>
    <r>
      <rPr>
        <sz val="9"/>
        <rFont val="Arial"/>
        <family val="2"/>
      </rPr>
      <t xml:space="preserve"> While the state may use state or other funding for prevention services, the MHBG funds must be directed toward adults with SMI or children with SED.</t>
    </r>
  </si>
  <si>
    <r>
      <rPr>
        <vertAlign val="superscript"/>
        <sz val="9"/>
        <rFont val="Arial"/>
        <family val="2"/>
      </rPr>
      <t>5</t>
    </r>
    <r>
      <rPr>
        <sz val="9"/>
        <rFont val="Arial"/>
        <family val="2"/>
      </rPr>
      <t xml:space="preserve"> Column B row 12 should include Early Serious Mental Illness including First Episode Psychosis programs funded through MHBG set aside. States may expend more than 10 percent of their MHBG allocation.</t>
    </r>
  </si>
  <si>
    <r>
      <rPr>
        <vertAlign val="superscript"/>
        <sz val="9"/>
        <rFont val="Arial"/>
        <family val="2"/>
      </rPr>
      <t>6</t>
    </r>
    <r>
      <rPr>
        <sz val="9"/>
        <rFont val="Arial"/>
        <family val="2"/>
      </rPr>
      <t xml:space="preserve"> Row 17 should include Crisis Services programs funded through different funding sources, including the MHBG set aside. States may expend more than 5 percent of their MHBG allocation.</t>
    </r>
  </si>
  <si>
    <r>
      <rPr>
        <vertAlign val="superscript"/>
        <sz val="9"/>
        <rFont val="Arial"/>
        <family val="2"/>
      </rPr>
      <t>7</t>
    </r>
    <r>
      <rPr>
        <sz val="9"/>
        <rFont val="Arial"/>
        <family val="2"/>
      </rPr>
      <t xml:space="preserve"> Per statute, administrative expenditures cannot exceed 5% of the fiscal year award. </t>
    </r>
  </si>
  <si>
    <r>
      <t>Other</t>
    </r>
    <r>
      <rPr>
        <vertAlign val="superscript"/>
        <sz val="9"/>
        <rFont val="Arial"/>
        <family val="2"/>
      </rPr>
      <t>5</t>
    </r>
  </si>
  <si>
    <r>
      <rPr>
        <vertAlign val="superscript"/>
        <sz val="9"/>
        <rFont val="Arial"/>
        <family val="2"/>
      </rPr>
      <t xml:space="preserve">2 </t>
    </r>
    <r>
      <rPr>
        <sz val="9"/>
        <rFont val="Arial"/>
        <family val="2"/>
      </rPr>
      <t>The expenditure period for The American Rescue Plan Act of 2021 (ARP) supplemental funding is September 1, 2021 – September 1, 2025, which is different from the expenditure period for the “standard” MHBG. Column I should reflect the ARP supplemental funding allotment portion used during the state reporting period.</t>
    </r>
  </si>
  <si>
    <r>
      <rPr>
        <vertAlign val="superscript"/>
        <sz val="9"/>
        <rFont val="Arial"/>
        <family val="2"/>
      </rPr>
      <t xml:space="preserve">3 </t>
    </r>
    <r>
      <rPr>
        <sz val="9"/>
        <rFont val="Arial"/>
        <family val="2"/>
      </rPr>
      <t>The expenditure period for the 1st allocation of the Bipartisan Safer Communities Act (BSCA) supplemental funding is October 17, 2022 – October 16, 2024, and the 2nd allocation is September 30, 2023 – September 29, 2025 which is different from the expenditure period for the “standard” MHBG. Column J should reflect the BSCA allotment portion used during the state reporting period.</t>
    </r>
  </si>
  <si>
    <r>
      <rPr>
        <vertAlign val="superscript"/>
        <sz val="9"/>
        <rFont val="Arial"/>
        <family val="2"/>
      </rPr>
      <t xml:space="preserve">4 </t>
    </r>
    <r>
      <rPr>
        <sz val="9"/>
        <rFont val="Arial"/>
        <family val="2"/>
      </rPr>
      <t>Use row 11 to report only those programs that are providing all components of a CSC model.</t>
    </r>
  </si>
  <si>
    <r>
      <rPr>
        <vertAlign val="superscript"/>
        <sz val="9"/>
        <rFont val="Arial"/>
        <family val="2"/>
      </rPr>
      <t>5</t>
    </r>
    <r>
      <rPr>
        <sz val="9"/>
        <rFont val="Arial"/>
        <family val="2"/>
      </rPr>
      <t xml:space="preserve"> Use row 17 if the state uses only certain components of a CSC model specifically for FEP.</t>
    </r>
  </si>
  <si>
    <r>
      <t>COVID-19 Funds (MHBG)</t>
    </r>
    <r>
      <rPr>
        <b/>
        <vertAlign val="superscript"/>
        <sz val="9"/>
        <rFont val="Arial"/>
        <family val="2"/>
      </rPr>
      <t>1</t>
    </r>
  </si>
  <si>
    <r>
      <t>ARP Funds (MHBG)</t>
    </r>
    <r>
      <rPr>
        <b/>
        <vertAlign val="superscript"/>
        <sz val="9"/>
        <rFont val="Arial"/>
        <family val="2"/>
      </rPr>
      <t>2</t>
    </r>
  </si>
  <si>
    <r>
      <t>BSCA Funds (MHBG)</t>
    </r>
    <r>
      <rPr>
        <b/>
        <vertAlign val="superscript"/>
        <sz val="9"/>
        <rFont val="Arial"/>
        <family val="2"/>
      </rPr>
      <t>3</t>
    </r>
  </si>
  <si>
    <r>
      <t xml:space="preserve">For definitions, please refer to the </t>
    </r>
    <r>
      <rPr>
        <i/>
        <sz val="9"/>
        <rFont val="Arial"/>
        <family val="2"/>
      </rPr>
      <t>National Guidelines for Behavioral Health Crisis Care – A Best Practice Toolkit</t>
    </r>
    <r>
      <rPr>
        <sz val="9"/>
        <rFont val="Arial"/>
        <family val="2"/>
      </rPr>
      <t xml:space="preserve"> (https://www.samhsa.gov/sites/default/files/national-guidelines-for-behavioral-health-crisis-care-02242020.pdf).</t>
    </r>
  </si>
  <si>
    <r>
      <t>COVID-19 Funds</t>
    </r>
    <r>
      <rPr>
        <b/>
        <vertAlign val="superscript"/>
        <sz val="9"/>
        <rFont val="Arial"/>
        <family val="2"/>
      </rPr>
      <t>1</t>
    </r>
  </si>
  <si>
    <r>
      <t>ARP</t>
    </r>
    <r>
      <rPr>
        <b/>
        <vertAlign val="superscript"/>
        <sz val="9"/>
        <rFont val="Arial"/>
        <family val="2"/>
      </rPr>
      <t>2</t>
    </r>
  </si>
  <si>
    <r>
      <t>BSCA</t>
    </r>
    <r>
      <rPr>
        <b/>
        <vertAlign val="superscript"/>
        <sz val="9"/>
        <rFont val="Arial"/>
        <family val="2"/>
      </rPr>
      <t>3</t>
    </r>
  </si>
  <si>
    <r>
      <rPr>
        <vertAlign val="superscript"/>
        <sz val="9"/>
        <rFont val="Arial"/>
        <family val="2"/>
      </rPr>
      <t>2</t>
    </r>
    <r>
      <rPr>
        <sz val="9"/>
        <rFont val="Arial"/>
        <family val="2"/>
      </rPr>
      <t xml:space="preserve"> The expenditure period for The American Rescue Plan Act of 2021 (ARP) supplemental funding is September 1, 2021 – September 1, 2025, which is different from the expenditure period for the “standard” MHBG. Column D should reflect the ARP supplemental funding allotment portion used during the state reporting period.</t>
    </r>
  </si>
  <si>
    <r>
      <rPr>
        <vertAlign val="superscript"/>
        <sz val="9"/>
        <rFont val="Arial"/>
        <family val="2"/>
      </rPr>
      <t>3</t>
    </r>
    <r>
      <rPr>
        <sz val="9"/>
        <rFont val="Arial"/>
        <family val="2"/>
      </rPr>
      <t xml:space="preserve"> The expenditure period for the 1st allocation of the Bipartisan Safer Communities Act (BSCA) supplemental funding is October 17, 2022 – October 16, 2024, and the 2nd allocation is September 30, 2023 – September 29, 2025 which is different from the expenditure period for the “standard” MHBG. Column E should reflect the BSCA allotment portion used during the state reporting period.</t>
    </r>
  </si>
  <si>
    <r>
      <t xml:space="preserve">RTC: CMHS has a standardized definition of RTC for Children: “An organization, not licensed as a psychiatric hospital, whose primary purpose is the provision of individually planned programs of mental health treatment services in conjunction with residential care for children and youth primarily 17 years old and younger.  It has a clinical program that is directed by a psychiatrist, psychologist, social worker, or psychiatric nurse who has a master’s degree or doctorate.  The primary reason for the admission of the clients is mental illness that can be classified by DSM-IV codes-other than the codes for mental retardation, developmental disorders, and substance-related disorders such as drug abuse and alcoholism (unless these are co-occurring with a mental illness).” </t>
    </r>
    <r>
      <rPr>
        <sz val="8"/>
        <color indexed="8"/>
        <rFont val="Times New Roman"/>
        <family val="1"/>
      </rPr>
      <t>If your state serves adults in residential treatment centers, these adults should be reported in the residential treatment center row using the appropriate age group columns.</t>
    </r>
  </si>
  <si>
    <t>Clients
Primary Diagnosis</t>
  </si>
  <si>
    <t>for this service?</t>
  </si>
  <si>
    <r>
      <t>Percentage of Clients with FEP Enrolled in CSC Services who Experienced No Psychiatric Hospitalization in the FY</t>
    </r>
    <r>
      <rPr>
        <b/>
        <vertAlign val="superscript"/>
        <sz val="9"/>
        <rFont val="Arial"/>
        <family val="2"/>
      </rPr>
      <t>1</t>
    </r>
  </si>
  <si>
    <r>
      <t>Percentage of Clients with FEP Enrolled in CSC Services who Experienced No Arrest in the FY</t>
    </r>
    <r>
      <rPr>
        <b/>
        <vertAlign val="superscript"/>
        <sz val="9"/>
        <rFont val="Arial"/>
        <family val="2"/>
      </rPr>
      <t>2</t>
    </r>
  </si>
  <si>
    <t xml:space="preserve">     1.  The SAMHSA National Outcome Measure for Criminal Justice or Juvenile Justice measures change in arrests over time.</t>
  </si>
  <si>
    <t xml:space="preserve">     2.  If your SMHA has data on arrest records from alternative sources, you may also report that here. If you only have data for arrests for consumers in this year, please report that in the T2 column. If you can calculate the change in arrests from T1 to
         T2, please use all those columns.</t>
  </si>
  <si>
    <t xml:space="preserve">     3. Please complete the checkboxes at the bottom of the table to help explain the data sources that you have used to complete the table.</t>
  </si>
  <si>
    <t xml:space="preserve">     4. Please tell us anything else that would help us to understand your indicator (e.g., list surveys or MIS questions; describe linking methodology and data sources; specify time period for criminal or juvenile justice involvement; explain whether
        treatment data are collected).</t>
  </si>
  <si>
    <t xml:space="preserve">     1. The SAMHSA National Outcome Measure for School Attendance measures the change in days attended over time.</t>
  </si>
  <si>
    <t xml:space="preserve">     2. If your SMHA has data on School Attendance from alternatives sources, you may also report that here. If you only have data for School attendance for consumers in this year, please report that in the T2 columns. If you can calculate the change in
         Attendance from T1 to T2, please use all these columns. </t>
  </si>
  <si>
    <t xml:space="preserve">     3. Please complete the check boxes at the bottom of the table to help explain the data sources that you used to complete this table.</t>
  </si>
  <si>
    <t xml:space="preserve">     4. Please tell us anything else that would help us to understand your indicator (e.g., list survey or MIS questions; describe linking methodology and data sources; specify time period for criminal justice involvement; explain whether treatment data are
         collected).</t>
  </si>
  <si>
    <t>States/territories/jurisdictions may utilize this table to provide additional data notes deemed necessary to provide context for the data reported. It can be used for table footnotes that did not fit in the Comments on Data field for specific table(s), or it can be used for comments that apply to several tables, or are general comments for a state.</t>
  </si>
  <si>
    <t>Tables 2C &amp; 2D</t>
  </si>
  <si>
    <t>Adults with SMI &amp; Children with SED by service setting</t>
  </si>
  <si>
    <r>
      <t>Readmissions to Any Psychiatric Inpatient Unit within 30- and 180-Days (</t>
    </r>
    <r>
      <rPr>
        <i/>
        <sz val="9"/>
        <rFont val="Arial"/>
        <family val="2"/>
      </rPr>
      <t>optional reporting table</t>
    </r>
    <r>
      <rPr>
        <sz val="9"/>
        <rFont val="Arial"/>
        <family val="2"/>
      </rPr>
      <t>)</t>
    </r>
  </si>
  <si>
    <r>
      <t>Consumer Evaluation of Care (</t>
    </r>
    <r>
      <rPr>
        <i/>
        <sz val="9"/>
        <rFont val="Arial"/>
        <family val="2"/>
      </rPr>
      <t>optional reporting table)</t>
    </r>
  </si>
  <si>
    <t>General Data Notes</t>
  </si>
  <si>
    <t>Notes</t>
  </si>
  <si>
    <t>2. Population covered in survey (note: all surveys should cover all regions of the state)</t>
  </si>
  <si>
    <t>Age 6-17</t>
  </si>
  <si>
    <t>AI</t>
  </si>
  <si>
    <t>AS</t>
  </si>
  <si>
    <t>B</t>
  </si>
  <si>
    <t>NH</t>
  </si>
  <si>
    <t>W</t>
  </si>
  <si>
    <t>SOR</t>
  </si>
  <si>
    <t>MTORR</t>
  </si>
  <si>
    <t>RNA</t>
  </si>
  <si>
    <t>NHoL</t>
  </si>
  <si>
    <t>HoL</t>
  </si>
  <si>
    <t>NA</t>
  </si>
  <si>
    <t>The total number of consumers served at the beginning of the year in the different settings cannot be greater than the total numbers reported on Table 3. If the total cell(s) turn red, please double check your data to ensure accurate data reporting.</t>
  </si>
  <si>
    <t>Data entered on Table 14C cannot be greater than the total number of consumers reported on Table 14A. After entering data on Table 14C, if the caution message appears letting you know that data entered is greater than Table 14A, please double check your data to ensure accurate data reporting. Data entered on Table 14C cannot be greater than the data entered on Table 3 for each setting. After entering data on Table 14C, if the caution message appears letting you know that data entered is greater than Table 3, please double check your data to ensure accurate data reporting.</t>
  </si>
  <si>
    <t>No Changes</t>
  </si>
  <si>
    <r>
      <t>Profile of Persons Served, by Sexual Orientation, Race, and Ethnicity (</t>
    </r>
    <r>
      <rPr>
        <i/>
        <sz val="9"/>
        <rFont val="Arial"/>
        <family val="2"/>
      </rPr>
      <t>Optional Reporting Tables</t>
    </r>
    <r>
      <rPr>
        <sz val="9"/>
        <rFont val="Arial"/>
        <family val="2"/>
      </rPr>
      <t>)</t>
    </r>
  </si>
  <si>
    <t>2024 SAMHSA Uniform Reporting System Changes based on The FY 2024-2025 Implementation Report Tables</t>
  </si>
  <si>
    <t>Built-in Edit Checks for 2024 URS Tables</t>
  </si>
  <si>
    <r>
      <t xml:space="preserve">Data entered on Table 4 cannot be greater than </t>
    </r>
    <r>
      <rPr>
        <b/>
        <sz val="9"/>
        <color indexed="8"/>
        <rFont val="Calibri"/>
        <family val="2"/>
      </rPr>
      <t>the total number of adults served in community settings</t>
    </r>
    <r>
      <rPr>
        <sz val="9"/>
        <color indexed="8"/>
        <rFont val="Calibri"/>
        <family val="2"/>
      </rPr>
      <t xml:space="preserve"> (as reported on Table 3). After entering data on Table 4, if the caution message appears letting you know that the data entered is greater than total adults served in community Table 3) settings, please double check your data to ensure accurate data reporting.</t>
    </r>
  </si>
  <si>
    <r>
      <t xml:space="preserve">No edits; however, please remember to use just </t>
    </r>
    <r>
      <rPr>
        <b/>
        <sz val="9"/>
        <rFont val="Calibri"/>
        <family val="2"/>
      </rPr>
      <t>one row for each program (if you use more than one row for each program, the central URS database will treat each additional row you use as a different program).</t>
    </r>
    <r>
      <rPr>
        <sz val="9"/>
        <rFont val="Calibri"/>
        <family val="2"/>
      </rPr>
      <t xml:space="preserve"> Please do not merge and/or format any cells – simply type in your programs with no formatting</t>
    </r>
  </si>
  <si>
    <r>
      <rPr>
        <vertAlign val="superscript"/>
        <sz val="9"/>
        <rFont val="Arial"/>
        <family val="2"/>
      </rPr>
      <t>1</t>
    </r>
    <r>
      <rPr>
        <sz val="9"/>
        <rFont val="Arial"/>
        <family val="2"/>
      </rPr>
      <t xml:space="preserve"> The original expenditure period for the COVID-19 Relief supplemental funding was March 15, 2021 – March 14, 2023. However, states that have an approved 2</t>
    </r>
    <r>
      <rPr>
        <vertAlign val="superscript"/>
        <sz val="9"/>
        <rFont val="Arial"/>
        <family val="2"/>
      </rPr>
      <t>nd</t>
    </r>
    <r>
      <rPr>
        <sz val="9"/>
        <rFont val="Arial"/>
        <family val="2"/>
      </rPr>
      <t xml:space="preserve"> NCE will have until March 14, 2025 to expend their COVID-19 Relief supplemental funds. Column H should reflect the COVID-19 supplemental funding allotment portion used during the state reporting period.</t>
    </r>
  </si>
  <si>
    <r>
      <rPr>
        <vertAlign val="superscript"/>
        <sz val="9"/>
        <rFont val="Arial"/>
        <family val="2"/>
      </rPr>
      <t>1</t>
    </r>
    <r>
      <rPr>
        <sz val="9"/>
        <rFont val="Arial"/>
        <family val="2"/>
      </rPr>
      <t xml:space="preserve"> The original expenditure period for the COVID-19 Relief supplemental funding was March 15, 2021 – March 14, 2023. However, states that have an approved 2</t>
    </r>
    <r>
      <rPr>
        <vertAlign val="superscript"/>
        <sz val="9"/>
        <rFont val="Arial"/>
        <family val="2"/>
      </rPr>
      <t>nd</t>
    </r>
    <r>
      <rPr>
        <sz val="9"/>
        <rFont val="Arial"/>
        <family val="2"/>
      </rPr>
      <t xml:space="preserve"> NCE will have until March 14, 2025 to expend their COVID-19 Relief supplemental funds. Column C should reflect the COVID-19 supplemental funding allotment portion used during the state reporting period.</t>
    </r>
  </si>
  <si>
    <r>
      <rPr>
        <vertAlign val="superscript"/>
        <sz val="9"/>
        <rFont val="Arial"/>
        <family val="2"/>
      </rPr>
      <t xml:space="preserve">1 </t>
    </r>
    <r>
      <rPr>
        <sz val="9"/>
        <rFont val="Arial"/>
        <family val="2"/>
      </rPr>
      <t>The original expenditure period for the COVID-19 Relief supplemental funding was March 15, 2021 – March 14, 2023. However, states that have an approved 2</t>
    </r>
    <r>
      <rPr>
        <vertAlign val="superscript"/>
        <sz val="9"/>
        <rFont val="Arial"/>
        <family val="2"/>
      </rPr>
      <t>nd</t>
    </r>
    <r>
      <rPr>
        <sz val="9"/>
        <rFont val="Arial"/>
        <family val="2"/>
      </rPr>
      <t xml:space="preserve"> NCE will have until March 14, 2025 to expend their COVID-19 Relief supplemental funds. Column H should reflect the COVID-19 supplemental funding allotment portion used during the state reporting period.</t>
    </r>
  </si>
  <si>
    <t>AR</t>
  </si>
  <si>
    <t>please see note on General Comments for additional information</t>
  </si>
  <si>
    <t>Arkansas does not capture sexual orientation data, or data unique to on pregnant women for our mental health services. Also seen General Comments for additional information.</t>
  </si>
  <si>
    <t>Arkansas does not capture sexual orientation and race data at this time</t>
  </si>
  <si>
    <t>Arkansas does not capture sexual orientation and race data</t>
  </si>
  <si>
    <t xml:space="preserve">Arkansas does not capture sexual orientation and race data at this time; also see General Comments for additional information. </t>
  </si>
  <si>
    <t xml:space="preserve"> Arkansas does not capture sexual orientation and ethnicity data at this time</t>
  </si>
  <si>
    <t>Arkansas does not capture sexual orientation and ethnicity at this time</t>
  </si>
  <si>
    <t>Arkansas does not capture sexual orientation and ethnicity data at this time; also see General Comments for additional information.</t>
  </si>
  <si>
    <t>During public health unwind, many Arkansans lost health insurance coverage. This increased the burden of costs for acute hospital bed days funded by the state contracts.</t>
  </si>
  <si>
    <t>Varies by Provider</t>
  </si>
  <si>
    <t>Adults, persons 18 or older</t>
  </si>
  <si>
    <t>See  General Comments for additional information.</t>
  </si>
  <si>
    <t>see General Comments for additional information.</t>
  </si>
  <si>
    <t>Arkansas has underutilized FEP/ESMI set aside by $224,169.  A plan to utilize these funds will be submitted to SAMHSA for approval no later than 1-31-25. See General Comments for additional information.</t>
  </si>
  <si>
    <t>COVID and ARP projects targeted to implement a new CSC program in our state. Both got off to a late start due to lengthy contract implementation challenges. See General Comments for additional information.</t>
  </si>
  <si>
    <t>Categories adjusted to ensure K16 on Table 7C and K17 on Table 7A match now.  See General Comments for Additional Information.</t>
  </si>
  <si>
    <t>late start to 2 large COVID-funded projects due to contracts process and these did not get implemented until SFY 24.  A large ARP project experienced the same delays in implementation.  Arkansas did not accept BSCA funding.</t>
  </si>
  <si>
    <t>Sub-State Planning Area</t>
  </si>
  <si>
    <t>Community Counseling Services (Ouachita Regional)</t>
  </si>
  <si>
    <t xml:space="preserve">125 Dons Way </t>
  </si>
  <si>
    <t>Hot Springs</t>
  </si>
  <si>
    <t>Counseling Associates</t>
  </si>
  <si>
    <t>350 Salem, Suite 1</t>
  </si>
  <si>
    <t>Conway</t>
  </si>
  <si>
    <t>Counseling Clinic</t>
  </si>
  <si>
    <t>307 East Sevier Street</t>
  </si>
  <si>
    <t>Benton</t>
  </si>
  <si>
    <t>Delta Counseling Associates</t>
  </si>
  <si>
    <t>790 Roberts Drive</t>
  </si>
  <si>
    <t>Monticello</t>
  </si>
  <si>
    <t>Centers for Youth and Families</t>
  </si>
  <si>
    <t>PO Box 251970</t>
  </si>
  <si>
    <t>Little Rock</t>
  </si>
  <si>
    <t>ARISA Health</t>
  </si>
  <si>
    <t>2400 S 48th Street</t>
  </si>
  <si>
    <t>Springdale</t>
  </si>
  <si>
    <t>Ozark Guidance Center</t>
  </si>
  <si>
    <t>2400 South 48th Street</t>
  </si>
  <si>
    <t>Professional Counseling Associates</t>
  </si>
  <si>
    <t>3601 Richards Road</t>
  </si>
  <si>
    <t>North Little Rock</t>
  </si>
  <si>
    <t>South Arkansas Regional Health Center</t>
  </si>
  <si>
    <t>715 North College</t>
  </si>
  <si>
    <t>El Dorado</t>
  </si>
  <si>
    <t>Southeast Arkansas Behavioral Healthcare System</t>
  </si>
  <si>
    <t>2500 Rike Drive</t>
  </si>
  <si>
    <t>Pine Bluff</t>
  </si>
  <si>
    <t>Southwest Arkansas Counseling &amp; Mental Health Center</t>
  </si>
  <si>
    <t>2904 Arkansas Boulevard</t>
  </si>
  <si>
    <t>Texarkana</t>
  </si>
  <si>
    <t>Western Arkansas Counseling &amp; Guidance Center</t>
  </si>
  <si>
    <t xml:space="preserve"> 3111 South 70th Street</t>
  </si>
  <si>
    <t>Fort Smith</t>
  </si>
  <si>
    <t>Five West Crisis Stabilization Unit</t>
  </si>
  <si>
    <t xml:space="preserve"> 3113 South 70th Street</t>
  </si>
  <si>
    <t>sub-State Planning Area</t>
  </si>
  <si>
    <t>Pulaski County Regional Crisis Stabilization Unit</t>
  </si>
  <si>
    <t>3001 Roosevelt Road</t>
  </si>
  <si>
    <t>Criaghead County Crisis Stabilization Unit</t>
  </si>
  <si>
    <t>837 Willett Road</t>
  </si>
  <si>
    <t>Jonesboro</t>
  </si>
  <si>
    <t>Washington County Crisis Stabilization Unit</t>
  </si>
  <si>
    <t>105 North Mill Avenue</t>
  </si>
  <si>
    <t>Fayetteville</t>
  </si>
  <si>
    <t xml:space="preserve">Explanation: As this table was re-reviewed, it was noted that Arkansas underspent on the 10% FEP set aside dollars. We will submit a plan to SAMHSA no later than 1-31-25 to expend the difference of $224,169 on FEP services.    </t>
  </si>
  <si>
    <t>The sampling is taken from all client who received services at the agency in the designated time frame.</t>
  </si>
  <si>
    <t>Vendor</t>
  </si>
  <si>
    <t>Elizabeth Morrison</t>
  </si>
  <si>
    <t>elizabeth.morrison@dhs.arkansas.gov</t>
  </si>
  <si>
    <t>We attribute the increase to the public health unwind and the increased burden on our contracts covering acute care bed days from SFY 23 to SFY 24.</t>
  </si>
  <si>
    <t>Varies by provider</t>
  </si>
  <si>
    <t>We only capture aggregate data and do not capture data on age, gender, etc</t>
  </si>
  <si>
    <t>Call centers include aggregate 988 data and calls reported by our Community Mental Health Center contractors requesting crisis screenings. As our Community Mental Health Contractors are not currently reporting by age, the actual numbers are not divided into age brackets. Mobile Crisis service is still limited to 3 countines in our state and related to a pilot program, thus only 4% of the state has access. Crisis Stabilization Units do not currently serve anyone below age 18. We are working to build a more effective state-wide crisis system in the next 2 years and will incoroporate gathering more robust data in that system.</t>
  </si>
  <si>
    <t>16C</t>
  </si>
  <si>
    <t xml:space="preserve"> Arkansas did not have a Coordinated Specialty Care program functioning in SFY 2024</t>
  </si>
  <si>
    <t>16D</t>
  </si>
  <si>
    <t>Arkansas did not have a Coordinated Specialty Care program functioning in SFY 2024</t>
  </si>
  <si>
    <t>Arkansas will not be reporting any data for Table 21 as we do not currently collect data from each and every psychiatric hospital in our state regarding voluntary and involuntary status.</t>
  </si>
  <si>
    <t>2A</t>
  </si>
  <si>
    <t xml:space="preserve">Please note that the data Arkansas is reporting is only from our Community Mental Health Centers, who are required to supply SMA with the data for URS tables.  These figures are not indicative of our complete mental health system at this time. </t>
  </si>
  <si>
    <t>2B</t>
  </si>
  <si>
    <t>2C</t>
  </si>
  <si>
    <t>2D</t>
  </si>
  <si>
    <t>5A</t>
  </si>
  <si>
    <t xml:space="preserve">We believe the amounts in the Non-Medicaid and Medicaid Status Unavailable are not in alignment with our payor sources.  We will be doing some research to see if this is a collection problem with not having categories that line up clearly with URS table categories. Despite this, we believe the total served numbers are still in line with our expectations.  We also want to reiterate that the data reported is only from our Community Mental Health Centers, as stated in previous lines.  </t>
  </si>
  <si>
    <t>5B</t>
  </si>
  <si>
    <t>7A</t>
  </si>
  <si>
    <t>Additional comments on increased Medicaid funding: Arkansas noted Medicaid funds were included in the State General Revenue column in error in our 2023 Annual Report.  This 2024 report has been verified by 2 different DHS staff for accuracy.  An additional comment on increased COVID/ARP funding: Our contract development process is extremely lengthy and several contracts using this funding were slow to get started in late SFY 2023, but gathered steam in SFY 2024.    An additional problem was noted in that FEP set aside amounts for our contracts were not properly updated when the MHBG award was increased.  This led to underutilizaiton by $224,169 for SFY 2024.  Now that this underutilization has been identified, we are working on developing a plan to expend the funding on evidence-based services for FEP population and will submit our plan to SAMHSA no later than 1/31/2025. Arkansas will make revisions to our 2023 URS data on Table 7A that will help correct percentage of change in categories including Medicaid expenditures, total state fund expenditures, total Other 24h care, total ambulatory/community non 24h care. For Other categories Arkansas did have to utilize additional state general revenue and reserve funding to cover needed services. The category of total mental health prevention reflects a new mental health prevention-based project. Arkansas did not submit FEP plan to SAMHSA before 1/31/25 as we needed to work with our internal finance team to confirm that the funding had been drawn down for access. The 17% decrease in Total Crisis services is due to money allocated from 'Other Funds Expendatures', and accounts for the increase in that regard.</t>
  </si>
  <si>
    <t>7B</t>
  </si>
  <si>
    <t>Additional comment on data:  In the SFY 2023 report, the only funding reported was COVID 10% set aside dollars and the MHBG funding was accidentally left off, although $629,052 was distributed to SMA contractors.    An additional problem was noted in that FEP set aside amounts for our contracts were not properly updated when the MHBG award was increased.  This led to underutilizaiton by $224,169 for SFY 2024.  Now that this underutilization has been identified, we are working on developing a plan to expend the funding on evidence-based services for FEP population and will submit our plan to SAMHSA no later than 1/31/2025.</t>
  </si>
  <si>
    <t>7C</t>
  </si>
  <si>
    <t xml:space="preserve">Due to lack of available SGR in 2023 during the public health unwind, a significant amount of "other" funding was used by DHS to fund Crisis Stabilization Units. In SFY 2024, with Arkansas undergoing the public health unwind and loss of health insurance coverage for many, DHS continued to need significant amounts of COVID funding as well as ARP funds to support the Crisis Stabilization Units as SGR was being used to supplement other programs which were being utilized at more elevated rates.  The increase in Training and Technical Assistance category was due to contracts getting a slow start and needing some revisions in planning and implementation processes to gain momentum. DHS draws down federal money a year behind; we did ensure we met the requirements of the 5% Crisis set aside for and exceeded the minimum. The large increase in our block grant from 6.29M to 8.53M  in block grant funding between FY2023 and FY2024 accounts for the increase. Total State funds: DHS used 'Other funding\reserve' funds to cover crisis stabilization unit costs. Mobile crisis Teams: We fixed 2023 data, and the slight decrease due to closure of one mobile crisis team. Crisis Stabilization Programs: Decrease is due to a Crisis stabilization closeure late into the FY24 year. </t>
  </si>
  <si>
    <t>For Sub-State Planning Areas 13-16, and specific to our 4 Crisis Stabilization Units, a combination of Crisis Set Aside from FFY 22 and 23 were used in SFY 2024. Because of the way DHS distrubutes funds, H is the sum of I-J and not I-M. Block Grant funds are allocated as follows: From the total award, 5% for Crisis and 10% for FEP are taken off the total block grant award; other administrative costs, funding used for partnerships, and funding for the block grant council is then taken; finally the remainder amound is divided among SMI adults and SED children.</t>
  </si>
  <si>
    <t xml:space="preserve">Arkansas did not have a Coordinated Specialty Care program during this time frame. </t>
  </si>
  <si>
    <t>Arkansas does not collect data on every psychiatric hospital in the state.</t>
  </si>
  <si>
    <t>Total number of Asian persons served is higher in 2024 due to an increase within Benton and Washington counties between January and March. Arkansas is working with providers to determine the reason behind this increase, and has no further explaination for the change in these populations.</t>
  </si>
  <si>
    <t>The fluctuation in percent of adults served by the SMHA with co-occuring MH/SA diagnoses may be explained by the high percentage of unknown entries, which accounted for approximately 70% of the total unduplicated individuals reported.</t>
  </si>
  <si>
    <t>14A</t>
  </si>
  <si>
    <t xml:space="preserve">Total number of Asian consumers with SMI/SED is reflected by the increase in in total Asian population between January and March as noted by Comment 17. </t>
  </si>
  <si>
    <t>Arkansas observed an overall  reduction of 6% in the population when compared to last year; this may contribute to the decrease in white consumers with SMI/SED, as that population constitutes to ~60% of total population</t>
  </si>
  <si>
    <t>Changes in living situation for Crisis Residence, Residental Treatment, Institutional Setting, and Other may be attributed to the following: Arkansas recently has added a service called Therapeutic Community. In addition, we believe providers are incorrection attributing Treatment individuals to wrong categories.</t>
  </si>
  <si>
    <t>16A</t>
  </si>
  <si>
    <t>Total number of consumers receiving Supported Houseing services in 2023 should read 203 and not 23. Total number of consumers receiving Therapeutic Foster Care services should read 267 for 2024 and not 237. Total number of consumers receiving ACT services decrease may be attributed to a closed ACT program. Arkansas has no indicators behind the decrease in total number of children with SED at this time.</t>
  </si>
  <si>
    <t>16B</t>
  </si>
  <si>
    <t>Total number of consumers receiving Integrated Dual Dx services should read 5111 and not 5898. These numbers are within the expected increase for services, as one AR provider has increasing/doubling their scope of clients served for integrated treatment for co-occurring since 2021.</t>
  </si>
  <si>
    <t xml:space="preserve">We have checked the data again and the data appear correct; we have no additional explainaiton. Increase in services is a result of Arkansas working toward increasing turnover, and thus allowing for more clients served for Psychiatric Inpatient.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</si>
</sst>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 numFmtId="168" formatCode="#,##0.0"/>
    <numFmt numFmtId="169" formatCode="mm/dd/yyyy"/>
    <numFmt numFmtId="170" formatCode="0;[Red]0"/>
    <numFmt numFmtId="171" formatCode="00000"/>
  </numFmts>
  <fonts count="97" x14ac:knownFonts="1">
    <font>
      <sz val="10"/>
      <color indexed="8"/>
      <name val="Arial"/>
    </font>
    <font>
      <sz val="11"/>
      <color theme="1"/>
      <name val="Calibri"/>
      <family val="2"/>
      <scheme val="minor"/>
    </font>
    <font>
      <sz val="11"/>
      <color theme="1"/>
      <name val="Calibri"/>
      <family val="2"/>
      <scheme val="minor"/>
    </font>
    <font>
      <b/>
      <sz val="10"/>
      <color indexed="8"/>
      <name val="Arial"/>
      <family val="2"/>
    </font>
    <font>
      <b/>
      <sz val="9"/>
      <color indexed="8"/>
      <name val="Arial"/>
      <family val="2"/>
    </font>
    <font>
      <sz val="9"/>
      <color indexed="8"/>
      <name val="Arial"/>
      <family val="2"/>
    </font>
    <font>
      <sz val="10"/>
      <color indexed="8"/>
      <name val="Arial"/>
      <family val="2"/>
    </font>
    <font>
      <sz val="10"/>
      <name val="Arial"/>
      <family val="2"/>
    </font>
    <font>
      <sz val="9"/>
      <color indexed="8"/>
      <name val="Calibri"/>
      <family val="2"/>
    </font>
    <font>
      <sz val="10"/>
      <color indexed="8"/>
      <name val="Arial"/>
      <family val="2"/>
    </font>
    <font>
      <b/>
      <sz val="10"/>
      <color indexed="10"/>
      <name val="Arial"/>
      <family val="2"/>
    </font>
    <font>
      <sz val="24"/>
      <color indexed="10"/>
      <name val="Arial"/>
      <family val="2"/>
    </font>
    <font>
      <i/>
      <sz val="10"/>
      <color indexed="8"/>
      <name val="Arial"/>
      <family val="2"/>
    </font>
    <font>
      <sz val="8"/>
      <color indexed="8"/>
      <name val="Arial"/>
      <family val="2"/>
    </font>
    <font>
      <b/>
      <sz val="10"/>
      <name val="Arial"/>
      <family val="2"/>
    </font>
    <font>
      <b/>
      <sz val="14"/>
      <color indexed="10"/>
      <name val="Arial"/>
      <family val="2"/>
    </font>
    <font>
      <b/>
      <i/>
      <sz val="8"/>
      <color indexed="8"/>
      <name val="Arial"/>
      <family val="2"/>
    </font>
    <font>
      <b/>
      <u/>
      <sz val="10"/>
      <color indexed="8"/>
      <name val="Arial"/>
      <family val="2"/>
    </font>
    <font>
      <b/>
      <sz val="8"/>
      <color indexed="10"/>
      <name val="Arial"/>
      <family val="2"/>
    </font>
    <font>
      <i/>
      <sz val="8"/>
      <color indexed="8"/>
      <name val="Arial"/>
      <family val="2"/>
    </font>
    <font>
      <i/>
      <sz val="9"/>
      <color indexed="8"/>
      <name val="Arial"/>
      <family val="2"/>
    </font>
    <font>
      <b/>
      <sz val="12"/>
      <color indexed="8"/>
      <name val="Times New Roman"/>
      <family val="1"/>
    </font>
    <font>
      <sz val="8"/>
      <color indexed="8"/>
      <name val="Times New Roman"/>
      <family val="1"/>
    </font>
    <font>
      <b/>
      <i/>
      <sz val="10"/>
      <color indexed="8"/>
      <name val="Arial"/>
      <family val="2"/>
    </font>
    <font>
      <b/>
      <sz val="9"/>
      <color indexed="10"/>
      <name val="Arial"/>
      <family val="2"/>
    </font>
    <font>
      <sz val="10"/>
      <color indexed="8"/>
      <name val="Times New Roman"/>
      <family val="1"/>
    </font>
    <font>
      <b/>
      <i/>
      <sz val="8"/>
      <color indexed="10"/>
      <name val="Arial"/>
      <family val="2"/>
    </font>
    <font>
      <b/>
      <sz val="8"/>
      <color indexed="8"/>
      <name val="Arial"/>
      <family val="2"/>
    </font>
    <font>
      <b/>
      <i/>
      <sz val="9"/>
      <color indexed="10"/>
      <name val="Arial"/>
      <family val="2"/>
    </font>
    <font>
      <sz val="8"/>
      <name val="Arial"/>
      <family val="2"/>
    </font>
    <font>
      <b/>
      <i/>
      <sz val="9"/>
      <name val="Arial"/>
      <family val="2"/>
    </font>
    <font>
      <b/>
      <sz val="14"/>
      <color indexed="8"/>
      <name val="Arial"/>
      <family val="2"/>
    </font>
    <font>
      <sz val="11"/>
      <color indexed="8"/>
      <name val="Times New Roman"/>
      <family val="1"/>
    </font>
    <font>
      <b/>
      <i/>
      <sz val="10"/>
      <color indexed="10"/>
      <name val="Times New Roman"/>
      <family val="1"/>
    </font>
    <font>
      <b/>
      <sz val="7"/>
      <color indexed="10"/>
      <name val="Arial"/>
      <family val="2"/>
    </font>
    <font>
      <sz val="12"/>
      <name val="Times New Roman"/>
      <family val="1"/>
    </font>
    <font>
      <sz val="10"/>
      <name val="Times New Roman"/>
      <family val="1"/>
    </font>
    <font>
      <sz val="11"/>
      <color indexed="8"/>
      <name val="Arial"/>
      <family val="2"/>
    </font>
    <font>
      <b/>
      <i/>
      <sz val="11"/>
      <color indexed="10"/>
      <name val="Times New Roman"/>
      <family val="1"/>
    </font>
    <font>
      <i/>
      <sz val="10"/>
      <name val="Arial"/>
      <family val="2"/>
    </font>
    <font>
      <u/>
      <sz val="10"/>
      <color indexed="12"/>
      <name val="Arial"/>
      <family val="2"/>
    </font>
    <font>
      <b/>
      <sz val="13"/>
      <color indexed="10"/>
      <name val="Arial"/>
      <family val="2"/>
    </font>
    <font>
      <sz val="9"/>
      <color indexed="8"/>
      <name val="Times New Roman"/>
      <family val="1"/>
    </font>
    <font>
      <b/>
      <sz val="9"/>
      <color indexed="8"/>
      <name val="Times New Roman"/>
      <family val="1"/>
    </font>
    <font>
      <b/>
      <i/>
      <sz val="9"/>
      <color indexed="8"/>
      <name val="Arial"/>
      <family val="2"/>
    </font>
    <font>
      <b/>
      <u/>
      <sz val="9"/>
      <color indexed="8"/>
      <name val="Arial"/>
      <family val="2"/>
    </font>
    <font>
      <sz val="9"/>
      <name val="Arial"/>
      <family val="2"/>
    </font>
    <font>
      <b/>
      <i/>
      <u/>
      <sz val="12"/>
      <name val="Times New Roman"/>
      <family val="1"/>
    </font>
    <font>
      <sz val="11"/>
      <name val="Times New Roman"/>
      <family val="1"/>
    </font>
    <font>
      <b/>
      <sz val="12"/>
      <name val="Times New Roman"/>
      <family val="1"/>
    </font>
    <font>
      <b/>
      <sz val="11"/>
      <name val="Times New Roman"/>
      <family val="1"/>
    </font>
    <font>
      <b/>
      <sz val="12"/>
      <name val="Arial"/>
      <family val="2"/>
    </font>
    <font>
      <b/>
      <u/>
      <sz val="10"/>
      <name val="Arial"/>
      <family val="2"/>
    </font>
    <font>
      <b/>
      <sz val="14"/>
      <name val="Arial"/>
      <family val="2"/>
    </font>
    <font>
      <b/>
      <sz val="11"/>
      <name val="Arial"/>
      <family val="2"/>
    </font>
    <font>
      <b/>
      <u/>
      <sz val="9"/>
      <name val="Arial"/>
      <family val="2"/>
    </font>
    <font>
      <b/>
      <sz val="9"/>
      <name val="Arial"/>
      <family val="2"/>
    </font>
    <font>
      <b/>
      <sz val="12"/>
      <color indexed="8"/>
      <name val="Arial"/>
      <family val="2"/>
    </font>
    <font>
      <b/>
      <sz val="12"/>
      <color indexed="10"/>
      <name val="Arial"/>
      <family val="2"/>
    </font>
    <font>
      <b/>
      <sz val="11"/>
      <color indexed="8"/>
      <name val="Arial"/>
      <family val="2"/>
    </font>
    <font>
      <i/>
      <sz val="9"/>
      <name val="Arial"/>
      <family val="2"/>
    </font>
    <font>
      <b/>
      <sz val="8"/>
      <color indexed="9"/>
      <name val="Arial"/>
      <family val="2"/>
    </font>
    <font>
      <sz val="9"/>
      <name val="Times New Roman"/>
      <family val="1"/>
    </font>
    <font>
      <sz val="9"/>
      <color indexed="10"/>
      <name val="Arial"/>
      <family val="2"/>
    </font>
    <font>
      <sz val="8"/>
      <color indexed="10"/>
      <name val="Arial"/>
      <family val="2"/>
    </font>
    <font>
      <b/>
      <vertAlign val="superscript"/>
      <sz val="9"/>
      <color indexed="8"/>
      <name val="Arial"/>
      <family val="2"/>
    </font>
    <font>
      <sz val="10"/>
      <color indexed="8"/>
      <name val="Arial"/>
      <family val="2"/>
    </font>
    <font>
      <vertAlign val="superscript"/>
      <sz val="10"/>
      <color indexed="8"/>
      <name val="Arial"/>
      <family val="2"/>
    </font>
    <font>
      <b/>
      <vertAlign val="superscript"/>
      <sz val="10"/>
      <color indexed="8"/>
      <name val="Arial"/>
      <family val="2"/>
    </font>
    <font>
      <sz val="10"/>
      <color indexed="8"/>
      <name val="Arial"/>
      <family val="2"/>
    </font>
    <font>
      <sz val="9"/>
      <name val="Calibri"/>
      <family val="2"/>
    </font>
    <font>
      <b/>
      <sz val="9"/>
      <name val="Calibri"/>
      <family val="2"/>
    </font>
    <font>
      <b/>
      <vertAlign val="superscript"/>
      <sz val="9"/>
      <name val="Arial"/>
      <family val="2"/>
    </font>
    <font>
      <vertAlign val="superscript"/>
      <sz val="9"/>
      <name val="Arial"/>
      <family val="2"/>
    </font>
    <font>
      <b/>
      <sz val="9"/>
      <color indexed="8"/>
      <name val="Calibri"/>
      <family val="2"/>
    </font>
    <font>
      <sz val="11"/>
      <color theme="1"/>
      <name val="Calibri"/>
      <family val="2"/>
      <scheme val="minor"/>
    </font>
    <font>
      <sz val="9"/>
      <color theme="0"/>
      <name val="Arial"/>
      <family val="2"/>
    </font>
    <font>
      <b/>
      <sz val="9"/>
      <color theme="0"/>
      <name val="Arial"/>
      <family val="2"/>
    </font>
    <font>
      <b/>
      <sz val="10"/>
      <color rgb="FFFF0000"/>
      <name val="Arial"/>
      <family val="2"/>
    </font>
    <font>
      <b/>
      <i/>
      <sz val="11"/>
      <color rgb="FFFF0000"/>
      <name val="Arial"/>
      <family val="2"/>
    </font>
    <font>
      <sz val="9"/>
      <color theme="1"/>
      <name val="Arial"/>
      <family val="2"/>
    </font>
    <font>
      <sz val="8"/>
      <color theme="1"/>
      <name val="Arial"/>
      <family val="2"/>
    </font>
    <font>
      <i/>
      <sz val="9"/>
      <color rgb="FFFF0000"/>
      <name val="Arial"/>
      <family val="2"/>
    </font>
    <font>
      <b/>
      <sz val="9"/>
      <color rgb="FFFF0000"/>
      <name val="Arial"/>
      <family val="2"/>
    </font>
    <font>
      <sz val="8"/>
      <color rgb="FFFF0000"/>
      <name val="Arial"/>
      <family val="2"/>
    </font>
    <font>
      <b/>
      <sz val="10"/>
      <color theme="1"/>
      <name val="Arial"/>
      <family val="2"/>
    </font>
    <font>
      <sz val="11"/>
      <color theme="1"/>
      <name val="Arial"/>
      <family val="2"/>
    </font>
    <font>
      <sz val="9"/>
      <color rgb="FFFF0000"/>
      <name val="Arial"/>
      <family val="2"/>
    </font>
    <font>
      <b/>
      <sz val="8"/>
      <color rgb="FFFF0000"/>
      <name val="Arial"/>
      <family val="2"/>
    </font>
    <font>
      <sz val="10"/>
      <color rgb="FF000000"/>
      <name val="Arial"/>
      <family val="2"/>
    </font>
    <font>
      <sz val="10"/>
      <color theme="1"/>
      <name val="Arial"/>
      <family val="2"/>
    </font>
    <font>
      <sz val="9"/>
      <color rgb="FFFF0000"/>
      <name val="Calibri"/>
      <family val="2"/>
    </font>
    <font>
      <sz val="9"/>
      <color rgb="FF000000"/>
      <name val="Arial"/>
      <family val="2"/>
    </font>
    <font>
      <sz val="9"/>
      <color rgb="FF000000"/>
      <name val="Calibri"/>
      <family val="2"/>
    </font>
    <font>
      <b/>
      <sz val="11"/>
      <color rgb="FF000000"/>
      <name val="Calibri"/>
      <family val="2"/>
    </font>
    <font>
      <sz val="8"/>
      <color rgb="FF000000"/>
      <name val="Tahoma"/>
      <family val="2"/>
    </font>
    <font>
      <sz val="8"/>
      <color rgb="FF000000"/>
      <name val="Segoe UI"/>
      <family val="2"/>
    </font>
  </fonts>
  <fills count="2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8"/>
        <bgColor indexed="64"/>
      </patternFill>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indexed="47"/>
        <bgColor indexed="8"/>
      </patternFill>
    </fill>
    <fill>
      <patternFill patternType="solid">
        <fgColor indexed="42"/>
        <bgColor indexed="8"/>
      </patternFill>
    </fill>
    <fill>
      <patternFill patternType="solid">
        <fgColor indexed="9"/>
        <bgColor indexed="64"/>
      </patternFill>
    </fill>
    <fill>
      <patternFill patternType="solid">
        <fgColor theme="4"/>
      </patternFill>
    </fill>
    <fill>
      <patternFill patternType="solid">
        <fgColor theme="7"/>
      </patternFill>
    </fill>
    <fill>
      <patternFill patternType="solid">
        <fgColor theme="0" tint="-0.249977111117893"/>
        <bgColor indexed="64"/>
      </patternFill>
    </fill>
    <fill>
      <patternFill patternType="solid">
        <fgColor theme="1"/>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theme="0"/>
        <bgColor indexed="64"/>
      </patternFill>
    </fill>
    <fill>
      <patternFill patternType="solid">
        <fgColor rgb="FFC0C0C0"/>
        <bgColor indexed="64"/>
      </patternFill>
    </fill>
    <fill>
      <patternFill patternType="solid">
        <fgColor theme="4" tint="0.79998168889431442"/>
        <bgColor indexed="64"/>
      </patternFill>
    </fill>
  </fills>
  <borders count="10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indexed="64"/>
      </left>
      <right style="dotted">
        <color indexed="64"/>
      </right>
      <top/>
      <bottom style="dotted">
        <color rgb="FF000000"/>
      </bottom>
      <diagonal/>
    </border>
  </borders>
  <cellStyleXfs count="27">
    <xf numFmtId="0" fontId="0" fillId="0" borderId="0"/>
    <xf numFmtId="0" fontId="76" fillId="11" borderId="0" applyNumberFormat="0" applyBorder="0" applyAlignment="0" applyProtection="0"/>
    <xf numFmtId="0" fontId="77" fillId="12"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40" fillId="0" borderId="0" applyNumberFormat="0" applyFill="0" applyBorder="0" applyAlignment="0" applyProtection="0">
      <alignment vertical="top"/>
      <protection locked="0"/>
    </xf>
    <xf numFmtId="0" fontId="75" fillId="0" borderId="0"/>
    <xf numFmtId="0" fontId="6" fillId="0" borderId="0"/>
    <xf numFmtId="0" fontId="75" fillId="0" borderId="0"/>
    <xf numFmtId="0" fontId="9"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 fillId="0" borderId="0"/>
    <xf numFmtId="0" fontId="1" fillId="0" borderId="0"/>
  </cellStyleXfs>
  <cellXfs count="1328">
    <xf numFmtId="0" fontId="0" fillId="0" borderId="0" xfId="0"/>
    <xf numFmtId="0" fontId="3" fillId="0" borderId="98" xfId="0" applyFont="1" applyBorder="1" applyAlignment="1">
      <alignment horizontal="center" wrapText="1"/>
    </xf>
    <xf numFmtId="0" fontId="0" fillId="0" borderId="0" xfId="0" applyAlignment="1">
      <alignment horizontal="left"/>
    </xf>
    <xf numFmtId="0" fontId="0" fillId="0" borderId="0" xfId="0" applyAlignment="1">
      <alignment horizontal="center"/>
    </xf>
    <xf numFmtId="0" fontId="3" fillId="0" borderId="0" xfId="0" applyFont="1"/>
    <xf numFmtId="0" fontId="11" fillId="0" borderId="0" xfId="0" applyFont="1" applyAlignment="1">
      <alignment horizontal="right"/>
    </xf>
    <xf numFmtId="0" fontId="78" fillId="0" borderId="0" xfId="0" applyFont="1" applyAlignment="1">
      <alignment vertical="center"/>
    </xf>
    <xf numFmtId="0" fontId="12" fillId="0" borderId="0" xfId="0" applyFont="1" applyAlignment="1">
      <alignment horizontal="left" wrapText="1"/>
    </xf>
    <xf numFmtId="0" fontId="13" fillId="0" borderId="0" xfId="0" applyFont="1" applyAlignment="1">
      <alignment horizontal="left"/>
    </xf>
    <xf numFmtId="0" fontId="0" fillId="0" borderId="2" xfId="0" applyBorder="1"/>
    <xf numFmtId="0" fontId="6" fillId="0" borderId="2" xfId="0" applyFont="1" applyBorder="1"/>
    <xf numFmtId="0" fontId="3" fillId="0" borderId="2" xfId="0" applyFont="1" applyBorder="1"/>
    <xf numFmtId="0" fontId="0" fillId="2" borderId="3" xfId="0" applyFill="1" applyBorder="1"/>
    <xf numFmtId="0" fontId="0" fillId="2" borderId="4" xfId="0" applyFill="1" applyBorder="1"/>
    <xf numFmtId="0" fontId="4" fillId="2" borderId="5" xfId="0" applyFont="1" applyFill="1" applyBorder="1" applyAlignment="1">
      <alignment horizontal="center" vertical="center" wrapText="1"/>
    </xf>
    <xf numFmtId="0" fontId="79" fillId="0" borderId="0" xfId="0" applyFont="1"/>
    <xf numFmtId="0" fontId="0" fillId="0" borderId="0" xfId="0" applyProtection="1">
      <protection locked="0"/>
    </xf>
    <xf numFmtId="3" fontId="0" fillId="0" borderId="2" xfId="0" applyNumberFormat="1" applyBorder="1" applyProtection="1">
      <protection locked="0"/>
    </xf>
    <xf numFmtId="0" fontId="13" fillId="0" borderId="0" xfId="0" applyFont="1" applyAlignment="1" applyProtection="1">
      <alignment wrapText="1"/>
      <protection locked="0"/>
    </xf>
    <xf numFmtId="0" fontId="3" fillId="0" borderId="0" xfId="0" applyFont="1" applyProtection="1">
      <protection locked="0"/>
    </xf>
    <xf numFmtId="0" fontId="6" fillId="0" borderId="0" xfId="20"/>
    <xf numFmtId="165" fontId="6" fillId="0" borderId="0" xfId="20" applyNumberFormat="1"/>
    <xf numFmtId="0" fontId="15" fillId="0" borderId="0" xfId="9" applyFont="1"/>
    <xf numFmtId="0" fontId="24" fillId="0" borderId="0" xfId="20" applyFont="1" applyAlignment="1">
      <alignment wrapText="1"/>
    </xf>
    <xf numFmtId="0" fontId="6" fillId="0" borderId="2" xfId="20" applyBorder="1"/>
    <xf numFmtId="0" fontId="6" fillId="0" borderId="0" xfId="20" applyAlignment="1">
      <alignment horizontal="left"/>
    </xf>
    <xf numFmtId="0" fontId="6" fillId="0" borderId="2" xfId="9" applyBorder="1"/>
    <xf numFmtId="0" fontId="4" fillId="2" borderId="5" xfId="20" applyFont="1" applyFill="1" applyBorder="1" applyAlignment="1">
      <alignment horizontal="center" wrapText="1"/>
    </xf>
    <xf numFmtId="165" fontId="6" fillId="3" borderId="2" xfId="20" applyNumberFormat="1" applyFill="1" applyBorder="1"/>
    <xf numFmtId="0" fontId="6" fillId="3" borderId="2" xfId="20" applyFill="1" applyBorder="1"/>
    <xf numFmtId="0" fontId="13" fillId="0" borderId="2" xfId="0" applyFont="1" applyBorder="1" applyAlignment="1" applyProtection="1">
      <alignment wrapText="1"/>
      <protection locked="0"/>
    </xf>
    <xf numFmtId="0" fontId="13" fillId="0" borderId="2" xfId="5" applyNumberFormat="1" applyFont="1" applyFill="1" applyBorder="1" applyAlignment="1" applyProtection="1">
      <alignment wrapText="1"/>
      <protection locked="0"/>
    </xf>
    <xf numFmtId="165" fontId="13" fillId="0" borderId="2" xfId="5" applyNumberFormat="1" applyFont="1" applyFill="1" applyBorder="1" applyAlignment="1" applyProtection="1">
      <alignment wrapText="1"/>
      <protection locked="0"/>
    </xf>
    <xf numFmtId="165" fontId="13" fillId="0" borderId="2" xfId="0" applyNumberFormat="1" applyFont="1" applyBorder="1" applyAlignment="1" applyProtection="1">
      <alignment wrapText="1"/>
      <protection locked="0"/>
    </xf>
    <xf numFmtId="3" fontId="7" fillId="0" borderId="6" xfId="19" applyNumberFormat="1" applyBorder="1" applyAlignment="1" applyProtection="1">
      <alignment vertical="top" wrapText="1"/>
      <protection locked="0"/>
    </xf>
    <xf numFmtId="1" fontId="7" fillId="0" borderId="6" xfId="19" applyNumberFormat="1" applyBorder="1" applyAlignment="1" applyProtection="1">
      <alignment vertical="top" wrapText="1"/>
      <protection locked="0"/>
    </xf>
    <xf numFmtId="0" fontId="0" fillId="0" borderId="0" xfId="0" applyProtection="1">
      <protection locked="0" hidden="1"/>
    </xf>
    <xf numFmtId="0" fontId="6" fillId="0" borderId="0" xfId="0" applyFont="1" applyProtection="1">
      <protection locked="0" hidden="1"/>
    </xf>
    <xf numFmtId="167" fontId="6" fillId="0" borderId="2" xfId="23" applyNumberFormat="1" applyFont="1" applyBorder="1" applyProtection="1">
      <protection locked="0"/>
    </xf>
    <xf numFmtId="9" fontId="6" fillId="0" borderId="2" xfId="23" applyFont="1" applyBorder="1" applyProtection="1">
      <protection locked="0"/>
    </xf>
    <xf numFmtId="3" fontId="6" fillId="0" borderId="2" xfId="3" applyNumberFormat="1" applyFont="1" applyBorder="1" applyProtection="1">
      <protection locked="0"/>
    </xf>
    <xf numFmtId="0" fontId="6" fillId="0" borderId="0" xfId="15" applyProtection="1">
      <protection locked="0"/>
    </xf>
    <xf numFmtId="0" fontId="6" fillId="0" borderId="0" xfId="21" applyProtection="1">
      <protection locked="0"/>
    </xf>
    <xf numFmtId="0" fontId="7" fillId="0" borderId="0" xfId="12" applyProtection="1">
      <protection locked="0"/>
    </xf>
    <xf numFmtId="0" fontId="14" fillId="0" borderId="98" xfId="0" applyFont="1" applyBorder="1" applyAlignment="1">
      <alignment horizontal="center" wrapText="1"/>
    </xf>
    <xf numFmtId="0" fontId="4" fillId="2" borderId="5" xfId="20" applyFont="1" applyFill="1" applyBorder="1" applyAlignment="1">
      <alignment horizontal="center"/>
    </xf>
    <xf numFmtId="0" fontId="6" fillId="0" borderId="0" xfId="18" applyProtection="1">
      <protection locked="0"/>
    </xf>
    <xf numFmtId="0" fontId="13" fillId="0" borderId="0" xfId="0" applyFont="1" applyProtection="1">
      <protection locked="0"/>
    </xf>
    <xf numFmtId="0" fontId="0" fillId="3" borderId="2" xfId="0" applyFill="1" applyBorder="1" applyProtection="1">
      <protection locked="0"/>
    </xf>
    <xf numFmtId="3" fontId="6" fillId="0" borderId="2" xfId="3" applyNumberFormat="1" applyFont="1" applyFill="1" applyBorder="1" applyProtection="1">
      <protection locked="0"/>
    </xf>
    <xf numFmtId="3" fontId="6" fillId="0" borderId="7" xfId="0" applyNumberFormat="1" applyFont="1" applyBorder="1" applyAlignment="1" applyProtection="1">
      <alignment horizontal="right" wrapText="1"/>
      <protection locked="0"/>
    </xf>
    <xf numFmtId="3" fontId="6" fillId="0" borderId="7" xfId="0" applyNumberFormat="1" applyFont="1" applyBorder="1" applyAlignment="1" applyProtection="1">
      <alignment wrapText="1"/>
      <protection locked="0"/>
    </xf>
    <xf numFmtId="3" fontId="6" fillId="0" borderId="2" xfId="3" applyNumberFormat="1" applyFont="1" applyFill="1" applyBorder="1" applyAlignment="1" applyProtection="1">
      <protection locked="0"/>
    </xf>
    <xf numFmtId="3" fontId="6" fillId="0" borderId="2" xfId="0" applyNumberFormat="1" applyFont="1" applyBorder="1" applyProtection="1">
      <protection locked="0"/>
    </xf>
    <xf numFmtId="3" fontId="6" fillId="0" borderId="2" xfId="3" applyNumberFormat="1" applyFont="1" applyFill="1" applyBorder="1" applyAlignment="1" applyProtection="1">
      <alignment horizontal="right"/>
      <protection locked="0"/>
    </xf>
    <xf numFmtId="3" fontId="6" fillId="0" borderId="2" xfId="0" applyNumberFormat="1" applyFont="1" applyBorder="1" applyAlignment="1" applyProtection="1">
      <alignment horizontal="right"/>
      <protection locked="0"/>
    </xf>
    <xf numFmtId="3" fontId="6" fillId="3" borderId="2" xfId="3" applyNumberFormat="1" applyFont="1" applyFill="1" applyBorder="1" applyProtection="1"/>
    <xf numFmtId="0" fontId="6" fillId="0" borderId="0" xfId="3" applyNumberFormat="1" applyFont="1" applyFill="1" applyBorder="1" applyProtection="1"/>
    <xf numFmtId="3" fontId="0" fillId="3" borderId="2" xfId="3" applyNumberFormat="1" applyFont="1" applyFill="1" applyBorder="1" applyProtection="1"/>
    <xf numFmtId="3" fontId="0" fillId="4" borderId="0" xfId="3" applyNumberFormat="1" applyFont="1" applyFill="1" applyBorder="1" applyProtection="1"/>
    <xf numFmtId="3" fontId="0" fillId="0" borderId="2" xfId="3" applyNumberFormat="1" applyFont="1" applyBorder="1" applyProtection="1">
      <protection locked="0"/>
    </xf>
    <xf numFmtId="3" fontId="0" fillId="0" borderId="2" xfId="3" applyNumberFormat="1" applyFont="1" applyFill="1" applyBorder="1" applyProtection="1">
      <protection locked="0"/>
    </xf>
    <xf numFmtId="0" fontId="6" fillId="0" borderId="0" xfId="9"/>
    <xf numFmtId="0" fontId="3" fillId="0" borderId="2" xfId="20" applyFont="1" applyBorder="1" applyAlignment="1">
      <alignment horizontal="right"/>
    </xf>
    <xf numFmtId="165" fontId="7" fillId="0" borderId="2" xfId="5" applyNumberFormat="1" applyFont="1" applyBorder="1" applyAlignment="1" applyProtection="1">
      <protection locked="0"/>
    </xf>
    <xf numFmtId="3" fontId="6" fillId="0" borderId="2" xfId="3" applyNumberFormat="1" applyFont="1" applyFill="1" applyBorder="1" applyAlignment="1" applyProtection="1">
      <alignment horizontal="center"/>
      <protection locked="0"/>
    </xf>
    <xf numFmtId="0" fontId="0" fillId="0" borderId="0" xfId="0" applyAlignment="1" applyProtection="1">
      <alignment wrapText="1"/>
      <protection locked="0"/>
    </xf>
    <xf numFmtId="165" fontId="3" fillId="3" borderId="2" xfId="5" applyNumberFormat="1" applyFont="1" applyFill="1" applyBorder="1" applyAlignment="1" applyProtection="1"/>
    <xf numFmtId="165" fontId="6" fillId="0" borderId="2" xfId="0" applyNumberFormat="1" applyFont="1" applyBorder="1" applyAlignment="1" applyProtection="1">
      <alignment wrapText="1"/>
      <protection locked="0"/>
    </xf>
    <xf numFmtId="0" fontId="29" fillId="0" borderId="2" xfId="0" applyFont="1" applyBorder="1" applyProtection="1">
      <protection locked="0"/>
    </xf>
    <xf numFmtId="166" fontId="0" fillId="0" borderId="0" xfId="0" applyNumberFormat="1" applyProtection="1">
      <protection locked="0"/>
    </xf>
    <xf numFmtId="1" fontId="6" fillId="0" borderId="2" xfId="3" applyNumberFormat="1" applyFont="1" applyFill="1" applyBorder="1" applyAlignment="1" applyProtection="1">
      <alignment horizontal="center"/>
      <protection locked="0"/>
    </xf>
    <xf numFmtId="1" fontId="6" fillId="0" borderId="2" xfId="3" applyNumberFormat="1" applyFont="1" applyBorder="1" applyAlignment="1" applyProtection="1">
      <alignment horizontal="center"/>
      <protection locked="0"/>
    </xf>
    <xf numFmtId="3" fontId="13" fillId="0" borderId="2" xfId="0" applyNumberFormat="1" applyFont="1" applyBorder="1" applyAlignment="1" applyProtection="1">
      <alignment horizontal="center"/>
      <protection locked="0"/>
    </xf>
    <xf numFmtId="9" fontId="13" fillId="0" borderId="2" xfId="23" applyFont="1" applyBorder="1" applyAlignment="1" applyProtection="1">
      <alignment horizontal="center"/>
      <protection locked="0"/>
    </xf>
    <xf numFmtId="0" fontId="0" fillId="0" borderId="3" xfId="0" applyBorder="1" applyProtection="1">
      <protection locked="0"/>
    </xf>
    <xf numFmtId="0" fontId="40" fillId="0" borderId="0" xfId="7" applyAlignment="1" applyProtection="1"/>
    <xf numFmtId="0" fontId="0" fillId="0" borderId="0" xfId="0" applyProtection="1">
      <protection hidden="1"/>
    </xf>
    <xf numFmtId="9" fontId="6" fillId="0" borderId="0" xfId="23" applyFont="1" applyFill="1" applyBorder="1" applyProtection="1"/>
    <xf numFmtId="9" fontId="6" fillId="0" borderId="0" xfId="23" applyFont="1" applyBorder="1" applyProtection="1"/>
    <xf numFmtId="169" fontId="5" fillId="0" borderId="8" xfId="0" applyNumberFormat="1" applyFont="1" applyBorder="1" applyAlignment="1" applyProtection="1">
      <alignment horizontal="left"/>
      <protection locked="0"/>
    </xf>
    <xf numFmtId="3" fontId="6" fillId="0" borderId="2" xfId="3" applyNumberFormat="1" applyFont="1" applyBorder="1" applyAlignment="1" applyProtection="1">
      <alignment horizontal="right"/>
      <protection locked="0"/>
    </xf>
    <xf numFmtId="3" fontId="6" fillId="0" borderId="2" xfId="15" applyNumberFormat="1" applyBorder="1" applyAlignment="1" applyProtection="1">
      <alignment horizontal="right"/>
      <protection locked="0"/>
    </xf>
    <xf numFmtId="3" fontId="6" fillId="0" borderId="2" xfId="21" applyNumberFormat="1" applyBorder="1" applyProtection="1">
      <protection locked="0"/>
    </xf>
    <xf numFmtId="3" fontId="7" fillId="0" borderId="4" xfId="12" applyNumberFormat="1" applyBorder="1" applyProtection="1">
      <protection locked="0"/>
    </xf>
    <xf numFmtId="3" fontId="7" fillId="0" borderId="2" xfId="12" applyNumberFormat="1" applyBorder="1" applyProtection="1">
      <protection locked="0"/>
    </xf>
    <xf numFmtId="3" fontId="7" fillId="0" borderId="9" xfId="12" applyNumberFormat="1" applyBorder="1" applyProtection="1">
      <protection locked="0"/>
    </xf>
    <xf numFmtId="3" fontId="7" fillId="0" borderId="10" xfId="12" applyNumberFormat="1" applyBorder="1" applyProtection="1">
      <protection locked="0"/>
    </xf>
    <xf numFmtId="3" fontId="7" fillId="0" borderId="7" xfId="12" applyNumberFormat="1" applyBorder="1" applyProtection="1">
      <protection locked="0"/>
    </xf>
    <xf numFmtId="3" fontId="7" fillId="0" borderId="11" xfId="12" applyNumberFormat="1" applyBorder="1" applyProtection="1">
      <protection locked="0"/>
    </xf>
    <xf numFmtId="3" fontId="7" fillId="0" borderId="12" xfId="12" applyNumberFormat="1" applyBorder="1" applyProtection="1">
      <protection locked="0"/>
    </xf>
    <xf numFmtId="3" fontId="7" fillId="0" borderId="3" xfId="12" applyNumberFormat="1" applyBorder="1" applyProtection="1">
      <protection locked="0"/>
    </xf>
    <xf numFmtId="3" fontId="7" fillId="0" borderId="13" xfId="12" applyNumberFormat="1" applyBorder="1" applyProtection="1">
      <protection locked="0"/>
    </xf>
    <xf numFmtId="3" fontId="7" fillId="0" borderId="14" xfId="12" applyNumberFormat="1" applyBorder="1" applyProtection="1">
      <protection locked="0"/>
    </xf>
    <xf numFmtId="3" fontId="7" fillId="0" borderId="15" xfId="12" applyNumberFormat="1" applyBorder="1" applyProtection="1">
      <protection locked="0"/>
    </xf>
    <xf numFmtId="3" fontId="7" fillId="0" borderId="16" xfId="12" applyNumberFormat="1" applyBorder="1" applyProtection="1">
      <protection locked="0"/>
    </xf>
    <xf numFmtId="3" fontId="7" fillId="0" borderId="17" xfId="12" applyNumberFormat="1" applyBorder="1" applyProtection="1">
      <protection locked="0"/>
    </xf>
    <xf numFmtId="3" fontId="7" fillId="0" borderId="8" xfId="12" applyNumberFormat="1" applyBorder="1" applyProtection="1">
      <protection locked="0"/>
    </xf>
    <xf numFmtId="3" fontId="7" fillId="0" borderId="18" xfId="12" applyNumberFormat="1" applyBorder="1" applyProtection="1">
      <protection locked="0"/>
    </xf>
    <xf numFmtId="3" fontId="7" fillId="0" borderId="19" xfId="12" applyNumberFormat="1" applyBorder="1" applyProtection="1">
      <protection locked="0"/>
    </xf>
    <xf numFmtId="3" fontId="7" fillId="0" borderId="20" xfId="12" applyNumberFormat="1" applyBorder="1" applyProtection="1">
      <protection locked="0"/>
    </xf>
    <xf numFmtId="3" fontId="7" fillId="0" borderId="21" xfId="12" applyNumberFormat="1" applyBorder="1" applyProtection="1">
      <protection locked="0"/>
    </xf>
    <xf numFmtId="3" fontId="7" fillId="0" borderId="22" xfId="12" applyNumberFormat="1" applyBorder="1" applyProtection="1">
      <protection locked="0"/>
    </xf>
    <xf numFmtId="3" fontId="6" fillId="0" borderId="23" xfId="21" applyNumberFormat="1" applyBorder="1" applyProtection="1">
      <protection locked="0"/>
    </xf>
    <xf numFmtId="3" fontId="6" fillId="0" borderId="13" xfId="21" applyNumberFormat="1" applyBorder="1" applyProtection="1">
      <protection locked="0"/>
    </xf>
    <xf numFmtId="3" fontId="6" fillId="0" borderId="20" xfId="21" applyNumberFormat="1" applyBorder="1" applyProtection="1">
      <protection locked="0"/>
    </xf>
    <xf numFmtId="3" fontId="6" fillId="0" borderId="21" xfId="21" applyNumberFormat="1" applyBorder="1" applyProtection="1">
      <protection locked="0"/>
    </xf>
    <xf numFmtId="3" fontId="6" fillId="0" borderId="19" xfId="21" applyNumberFormat="1" applyBorder="1" applyProtection="1">
      <protection locked="0"/>
    </xf>
    <xf numFmtId="3" fontId="6" fillId="0" borderId="9" xfId="21" applyNumberFormat="1" applyBorder="1" applyProtection="1">
      <protection locked="0"/>
    </xf>
    <xf numFmtId="3" fontId="6" fillId="0" borderId="24" xfId="21" applyNumberFormat="1" applyBorder="1" applyProtection="1">
      <protection locked="0"/>
    </xf>
    <xf numFmtId="3" fontId="6" fillId="0" borderId="25" xfId="21" applyNumberFormat="1" applyBorder="1" applyProtection="1">
      <protection locked="0"/>
    </xf>
    <xf numFmtId="0" fontId="13" fillId="0" borderId="13" xfId="9" applyFont="1" applyBorder="1" applyAlignment="1" applyProtection="1">
      <alignment wrapText="1"/>
      <protection locked="0"/>
    </xf>
    <xf numFmtId="0" fontId="80" fillId="0" borderId="2" xfId="8" applyFont="1" applyBorder="1" applyProtection="1">
      <protection locked="0"/>
    </xf>
    <xf numFmtId="0" fontId="81" fillId="0" borderId="2" xfId="8" applyFont="1" applyBorder="1" applyAlignment="1" applyProtection="1">
      <alignment wrapText="1"/>
      <protection locked="0"/>
    </xf>
    <xf numFmtId="0" fontId="6" fillId="0" borderId="0" xfId="9" applyProtection="1">
      <protection locked="0"/>
    </xf>
    <xf numFmtId="0" fontId="13" fillId="0" borderId="26" xfId="9" applyFont="1" applyBorder="1" applyAlignment="1" applyProtection="1">
      <alignment wrapText="1"/>
      <protection locked="0"/>
    </xf>
    <xf numFmtId="0" fontId="13" fillId="0" borderId="11" xfId="9" applyFont="1" applyBorder="1" applyAlignment="1" applyProtection="1">
      <alignment wrapText="1"/>
      <protection locked="0"/>
    </xf>
    <xf numFmtId="0" fontId="13" fillId="0" borderId="20" xfId="9" applyFont="1" applyBorder="1" applyAlignment="1" applyProtection="1">
      <alignment wrapText="1"/>
      <protection locked="0"/>
    </xf>
    <xf numFmtId="0" fontId="3" fillId="0" borderId="0" xfId="9" applyFont="1" applyProtection="1">
      <protection locked="0"/>
    </xf>
    <xf numFmtId="0" fontId="0" fillId="0" borderId="2" xfId="0" applyBorder="1" applyProtection="1">
      <protection locked="0"/>
    </xf>
    <xf numFmtId="3" fontId="7" fillId="0" borderId="27" xfId="12" applyNumberFormat="1" applyBorder="1" applyAlignment="1" applyProtection="1">
      <alignment horizontal="center"/>
      <protection locked="0"/>
    </xf>
    <xf numFmtId="3" fontId="7" fillId="0" borderId="28" xfId="12" applyNumberFormat="1" applyBorder="1" applyAlignment="1" applyProtection="1">
      <alignment horizontal="center"/>
      <protection locked="0"/>
    </xf>
    <xf numFmtId="3" fontId="7" fillId="0" borderId="29" xfId="12" applyNumberFormat="1" applyBorder="1" applyAlignment="1" applyProtection="1">
      <alignment horizontal="center"/>
      <protection locked="0"/>
    </xf>
    <xf numFmtId="3" fontId="7" fillId="0" borderId="30" xfId="12" applyNumberFormat="1" applyBorder="1" applyAlignment="1" applyProtection="1">
      <alignment horizontal="center"/>
      <protection locked="0"/>
    </xf>
    <xf numFmtId="3" fontId="7" fillId="0" borderId="31" xfId="12" applyNumberFormat="1" applyBorder="1" applyAlignment="1" applyProtection="1">
      <alignment horizontal="center"/>
      <protection locked="0"/>
    </xf>
    <xf numFmtId="3" fontId="7" fillId="0" borderId="25" xfId="12" applyNumberFormat="1" applyBorder="1" applyAlignment="1" applyProtection="1">
      <alignment horizontal="center"/>
      <protection locked="0"/>
    </xf>
    <xf numFmtId="3" fontId="7" fillId="0" borderId="9" xfId="12" applyNumberFormat="1" applyBorder="1" applyAlignment="1" applyProtection="1">
      <alignment horizontal="center"/>
      <protection locked="0"/>
    </xf>
    <xf numFmtId="3" fontId="7" fillId="0" borderId="19" xfId="12" applyNumberFormat="1" applyBorder="1" applyAlignment="1" applyProtection="1">
      <alignment horizontal="center"/>
      <protection locked="0"/>
    </xf>
    <xf numFmtId="0" fontId="7" fillId="0" borderId="2" xfId="12" applyBorder="1" applyAlignment="1" applyProtection="1">
      <alignment horizontal="center"/>
      <protection locked="0"/>
    </xf>
    <xf numFmtId="0" fontId="7" fillId="0" borderId="5" xfId="12" applyBorder="1" applyAlignment="1" applyProtection="1">
      <alignment horizontal="center"/>
      <protection locked="0"/>
    </xf>
    <xf numFmtId="0" fontId="7" fillId="0" borderId="25" xfId="12" applyBorder="1" applyAlignment="1" applyProtection="1">
      <alignment horizontal="center"/>
      <protection locked="0"/>
    </xf>
    <xf numFmtId="0" fontId="7" fillId="0" borderId="9" xfId="12" applyBorder="1" applyAlignment="1" applyProtection="1">
      <alignment horizontal="center"/>
      <protection locked="0"/>
    </xf>
    <xf numFmtId="0" fontId="7" fillId="0" borderId="8" xfId="12" applyBorder="1" applyAlignment="1" applyProtection="1">
      <alignment horizontal="center"/>
      <protection locked="0"/>
    </xf>
    <xf numFmtId="0" fontId="7" fillId="0" borderId="14" xfId="12" applyBorder="1" applyAlignment="1" applyProtection="1">
      <alignment horizontal="center"/>
      <protection locked="0"/>
    </xf>
    <xf numFmtId="9" fontId="13" fillId="0" borderId="32" xfId="23" applyFont="1" applyBorder="1" applyAlignment="1" applyProtection="1">
      <alignment horizontal="center"/>
    </xf>
    <xf numFmtId="3" fontId="13" fillId="0" borderId="2" xfId="14" applyNumberFormat="1" applyFont="1" applyBorder="1" applyProtection="1">
      <protection locked="0"/>
    </xf>
    <xf numFmtId="3" fontId="13" fillId="0" borderId="2" xfId="13" applyNumberFormat="1" applyFont="1" applyBorder="1" applyProtection="1">
      <protection locked="0"/>
    </xf>
    <xf numFmtId="3" fontId="13" fillId="5" borderId="13" xfId="13" applyNumberFormat="1" applyFont="1" applyFill="1" applyBorder="1" applyProtection="1">
      <protection locked="0"/>
    </xf>
    <xf numFmtId="3" fontId="13" fillId="6" borderId="4" xfId="13" applyNumberFormat="1" applyFont="1" applyFill="1" applyBorder="1" applyProtection="1">
      <protection locked="0"/>
    </xf>
    <xf numFmtId="3" fontId="13" fillId="0" borderId="9" xfId="13" applyNumberFormat="1" applyFont="1" applyBorder="1" applyProtection="1">
      <protection locked="0"/>
    </xf>
    <xf numFmtId="3" fontId="13" fillId="0" borderId="4" xfId="14" applyNumberFormat="1" applyFont="1" applyBorder="1" applyProtection="1">
      <protection locked="0"/>
    </xf>
    <xf numFmtId="3" fontId="13" fillId="0" borderId="3" xfId="14" applyNumberFormat="1" applyFont="1" applyBorder="1" applyProtection="1">
      <protection locked="0"/>
    </xf>
    <xf numFmtId="3" fontId="29" fillId="5" borderId="13" xfId="14" applyNumberFormat="1" applyFont="1" applyFill="1" applyBorder="1" applyProtection="1">
      <protection locked="0"/>
    </xf>
    <xf numFmtId="3" fontId="29" fillId="5" borderId="2" xfId="14" applyNumberFormat="1" applyFont="1" applyFill="1" applyBorder="1" applyProtection="1">
      <protection locked="0"/>
    </xf>
    <xf numFmtId="3" fontId="13" fillId="6" borderId="2" xfId="14" applyNumberFormat="1" applyFont="1" applyFill="1" applyBorder="1" applyProtection="1">
      <protection locked="0"/>
    </xf>
    <xf numFmtId="3" fontId="13" fillId="6" borderId="9" xfId="14" applyNumberFormat="1" applyFont="1" applyFill="1" applyBorder="1" applyProtection="1">
      <protection locked="0"/>
    </xf>
    <xf numFmtId="3" fontId="13" fillId="0" borderId="4" xfId="13" applyNumberFormat="1" applyFont="1" applyBorder="1" applyProtection="1">
      <protection locked="0"/>
    </xf>
    <xf numFmtId="3" fontId="13" fillId="0" borderId="3" xfId="13" applyNumberFormat="1" applyFont="1" applyBorder="1" applyProtection="1">
      <protection locked="0"/>
    </xf>
    <xf numFmtId="3" fontId="29" fillId="5" borderId="13" xfId="13" applyNumberFormat="1" applyFont="1" applyFill="1" applyBorder="1" applyProtection="1">
      <protection locked="0"/>
    </xf>
    <xf numFmtId="3" fontId="29" fillId="5" borderId="2" xfId="13" applyNumberFormat="1" applyFont="1" applyFill="1" applyBorder="1" applyProtection="1">
      <protection locked="0"/>
    </xf>
    <xf numFmtId="3" fontId="13" fillId="6" borderId="2" xfId="13" applyNumberFormat="1" applyFont="1" applyFill="1" applyBorder="1" applyProtection="1">
      <protection locked="0"/>
    </xf>
    <xf numFmtId="3" fontId="13" fillId="6" borderId="9" xfId="13" applyNumberFormat="1" applyFont="1" applyFill="1" applyBorder="1" applyProtection="1">
      <protection locked="0"/>
    </xf>
    <xf numFmtId="3" fontId="13" fillId="5" borderId="20" xfId="13" applyNumberFormat="1" applyFont="1" applyFill="1" applyBorder="1" applyProtection="1">
      <protection locked="0"/>
    </xf>
    <xf numFmtId="3" fontId="13" fillId="6" borderId="18" xfId="13" applyNumberFormat="1" applyFont="1" applyFill="1" applyBorder="1" applyProtection="1">
      <protection locked="0"/>
    </xf>
    <xf numFmtId="3" fontId="13" fillId="0" borderId="19" xfId="13" applyNumberFormat="1" applyFont="1" applyBorder="1" applyProtection="1">
      <protection locked="0"/>
    </xf>
    <xf numFmtId="3" fontId="13" fillId="0" borderId="18" xfId="13" applyNumberFormat="1" applyFont="1" applyBorder="1" applyProtection="1">
      <protection locked="0"/>
    </xf>
    <xf numFmtId="3" fontId="13" fillId="0" borderId="21" xfId="13" applyNumberFormat="1" applyFont="1" applyBorder="1" applyProtection="1">
      <protection locked="0"/>
    </xf>
    <xf numFmtId="3" fontId="13" fillId="0" borderId="22" xfId="13" applyNumberFormat="1" applyFont="1" applyBorder="1" applyProtection="1">
      <protection locked="0"/>
    </xf>
    <xf numFmtId="3" fontId="29" fillId="5" borderId="20" xfId="13" applyNumberFormat="1" applyFont="1" applyFill="1" applyBorder="1" applyProtection="1">
      <protection locked="0"/>
    </xf>
    <xf numFmtId="3" fontId="29" fillId="5" borderId="21" xfId="13" applyNumberFormat="1" applyFont="1" applyFill="1" applyBorder="1" applyProtection="1">
      <protection locked="0"/>
    </xf>
    <xf numFmtId="3" fontId="13" fillId="6" borderId="21" xfId="13" applyNumberFormat="1" applyFont="1" applyFill="1" applyBorder="1" applyProtection="1">
      <protection locked="0"/>
    </xf>
    <xf numFmtId="3" fontId="13" fillId="6" borderId="19" xfId="13" applyNumberFormat="1" applyFont="1" applyFill="1" applyBorder="1" applyProtection="1">
      <protection locked="0"/>
    </xf>
    <xf numFmtId="0" fontId="81" fillId="0" borderId="0" xfId="8" applyFont="1" applyProtection="1">
      <protection locked="0"/>
    </xf>
    <xf numFmtId="3" fontId="13" fillId="0" borderId="2" xfId="9" applyNumberFormat="1" applyFont="1" applyBorder="1" applyAlignment="1" applyProtection="1">
      <alignment horizontal="center"/>
      <protection locked="0"/>
    </xf>
    <xf numFmtId="3" fontId="13" fillId="5" borderId="2" xfId="13" applyNumberFormat="1" applyFont="1" applyFill="1" applyBorder="1" applyProtection="1">
      <protection locked="0"/>
    </xf>
    <xf numFmtId="9" fontId="13" fillId="0" borderId="5" xfId="23" applyFont="1" applyBorder="1" applyAlignment="1" applyProtection="1">
      <alignment horizontal="center"/>
      <protection locked="0"/>
    </xf>
    <xf numFmtId="3" fontId="7" fillId="0" borderId="2" xfId="12" applyNumberFormat="1" applyBorder="1" applyAlignment="1" applyProtection="1">
      <alignment wrapText="1"/>
      <protection locked="0"/>
    </xf>
    <xf numFmtId="3" fontId="7" fillId="0" borderId="2" xfId="12" applyNumberFormat="1" applyBorder="1" applyAlignment="1" applyProtection="1">
      <alignment horizontal="right"/>
      <protection locked="0"/>
    </xf>
    <xf numFmtId="3" fontId="7" fillId="0" borderId="8" xfId="12" applyNumberFormat="1" applyBorder="1" applyAlignment="1" applyProtection="1">
      <alignment horizontal="right"/>
      <protection locked="0"/>
    </xf>
    <xf numFmtId="3" fontId="7" fillId="0" borderId="21" xfId="12" applyNumberFormat="1" applyBorder="1" applyAlignment="1" applyProtection="1">
      <alignment horizontal="right"/>
      <protection locked="0"/>
    </xf>
    <xf numFmtId="3" fontId="6" fillId="0" borderId="2" xfId="21" applyNumberFormat="1" applyBorder="1" applyAlignment="1" applyProtection="1">
      <alignment horizontal="right"/>
      <protection locked="0"/>
    </xf>
    <xf numFmtId="3" fontId="6" fillId="0" borderId="21" xfId="21" applyNumberFormat="1" applyBorder="1" applyAlignment="1" applyProtection="1">
      <alignment horizontal="right"/>
      <protection locked="0"/>
    </xf>
    <xf numFmtId="3" fontId="7" fillId="0" borderId="2" xfId="12" applyNumberFormat="1" applyBorder="1" applyAlignment="1" applyProtection="1">
      <alignment horizontal="right" wrapText="1"/>
      <protection locked="0"/>
    </xf>
    <xf numFmtId="3" fontId="7" fillId="0" borderId="21" xfId="12" applyNumberFormat="1" applyBorder="1" applyAlignment="1" applyProtection="1">
      <alignment horizontal="right" wrapText="1"/>
      <protection locked="0"/>
    </xf>
    <xf numFmtId="3" fontId="7" fillId="0" borderId="8" xfId="12" applyNumberFormat="1" applyBorder="1" applyAlignment="1" applyProtection="1">
      <alignment horizontal="right" wrapText="1"/>
      <protection locked="0"/>
    </xf>
    <xf numFmtId="0" fontId="0" fillId="0" borderId="2" xfId="0" applyBorder="1" applyAlignment="1" applyProtection="1">
      <alignment horizontal="center" vertical="center" wrapText="1"/>
      <protection locked="0"/>
    </xf>
    <xf numFmtId="49" fontId="13" fillId="0" borderId="2" xfId="5" applyNumberFormat="1" applyFont="1" applyFill="1" applyBorder="1" applyAlignment="1" applyProtection="1">
      <alignment wrapText="1"/>
      <protection locked="0"/>
    </xf>
    <xf numFmtId="49" fontId="13" fillId="0" borderId="2" xfId="0" applyNumberFormat="1" applyFont="1" applyBorder="1" applyAlignment="1" applyProtection="1">
      <alignment wrapText="1"/>
      <protection locked="0"/>
    </xf>
    <xf numFmtId="49" fontId="0" fillId="0" borderId="0" xfId="0" applyNumberFormat="1" applyProtection="1">
      <protection locked="0"/>
    </xf>
    <xf numFmtId="3" fontId="6" fillId="0" borderId="23" xfId="22" applyNumberFormat="1" applyBorder="1" applyAlignment="1" applyProtection="1">
      <alignment horizontal="center"/>
      <protection locked="0"/>
    </xf>
    <xf numFmtId="3" fontId="6" fillId="0" borderId="24" xfId="22" applyNumberFormat="1" applyBorder="1" applyAlignment="1" applyProtection="1">
      <alignment horizontal="center"/>
      <protection locked="0"/>
    </xf>
    <xf numFmtId="3" fontId="6" fillId="0" borderId="25" xfId="22" applyNumberFormat="1" applyBorder="1" applyAlignment="1" applyProtection="1">
      <alignment horizontal="center"/>
      <protection locked="0"/>
    </xf>
    <xf numFmtId="3" fontId="6" fillId="0" borderId="9" xfId="22" applyNumberFormat="1" applyBorder="1" applyAlignment="1" applyProtection="1">
      <alignment horizontal="center"/>
      <protection locked="0"/>
    </xf>
    <xf numFmtId="3" fontId="6" fillId="0" borderId="19" xfId="22" applyNumberFormat="1" applyBorder="1" applyAlignment="1" applyProtection="1">
      <alignment horizontal="center"/>
      <protection locked="0"/>
    </xf>
    <xf numFmtId="3" fontId="6" fillId="0" borderId="21" xfId="22" applyNumberFormat="1" applyBorder="1" applyAlignment="1" applyProtection="1">
      <alignment horizontal="center"/>
      <protection locked="0"/>
    </xf>
    <xf numFmtId="3" fontId="6" fillId="0" borderId="2" xfId="22" applyNumberFormat="1" applyBorder="1" applyAlignment="1" applyProtection="1">
      <alignment horizontal="center"/>
      <protection locked="0"/>
    </xf>
    <xf numFmtId="3" fontId="6" fillId="0" borderId="20" xfId="22" applyNumberFormat="1" applyBorder="1" applyAlignment="1" applyProtection="1">
      <alignment horizontal="center"/>
      <protection locked="0"/>
    </xf>
    <xf numFmtId="3" fontId="6" fillId="0" borderId="13" xfId="22" applyNumberFormat="1" applyBorder="1" applyAlignment="1" applyProtection="1">
      <alignment horizontal="center"/>
      <protection locked="0"/>
    </xf>
    <xf numFmtId="3" fontId="3" fillId="3" borderId="2" xfId="3" applyNumberFormat="1" applyFont="1" applyFill="1" applyBorder="1" applyAlignment="1" applyProtection="1">
      <alignment wrapText="1"/>
    </xf>
    <xf numFmtId="3" fontId="0" fillId="3" borderId="2" xfId="0" applyNumberFormat="1" applyFill="1" applyBorder="1"/>
    <xf numFmtId="0" fontId="6" fillId="0" borderId="2" xfId="20" applyBorder="1" applyAlignment="1">
      <alignment wrapText="1"/>
    </xf>
    <xf numFmtId="0" fontId="82" fillId="0" borderId="0" xfId="0" applyFont="1" applyAlignment="1">
      <alignment wrapText="1"/>
    </xf>
    <xf numFmtId="0" fontId="3" fillId="0" borderId="0" xfId="20" applyFont="1"/>
    <xf numFmtId="3" fontId="18" fillId="0" borderId="0" xfId="12" applyNumberFormat="1" applyFont="1"/>
    <xf numFmtId="3" fontId="6" fillId="3" borderId="4" xfId="21" applyNumberFormat="1" applyFill="1" applyBorder="1"/>
    <xf numFmtId="3" fontId="6" fillId="0" borderId="33" xfId="21" applyNumberFormat="1" applyBorder="1"/>
    <xf numFmtId="3" fontId="6" fillId="3" borderId="2" xfId="21" applyNumberFormat="1" applyFill="1" applyBorder="1"/>
    <xf numFmtId="3" fontId="13" fillId="3" borderId="4" xfId="13" applyNumberFormat="1" applyFont="1" applyFill="1" applyBorder="1"/>
    <xf numFmtId="3" fontId="13" fillId="3" borderId="9" xfId="13" applyNumberFormat="1" applyFont="1" applyFill="1" applyBorder="1"/>
    <xf numFmtId="3" fontId="13" fillId="3" borderId="2" xfId="13" applyNumberFormat="1" applyFont="1" applyFill="1" applyBorder="1"/>
    <xf numFmtId="3" fontId="13" fillId="3" borderId="3" xfId="13" applyNumberFormat="1" applyFont="1" applyFill="1" applyBorder="1"/>
    <xf numFmtId="3" fontId="29" fillId="3" borderId="13" xfId="13" applyNumberFormat="1" applyFont="1" applyFill="1" applyBorder="1"/>
    <xf numFmtId="3" fontId="29" fillId="3" borderId="2" xfId="13" applyNumberFormat="1" applyFont="1" applyFill="1" applyBorder="1"/>
    <xf numFmtId="3" fontId="13" fillId="0" borderId="16" xfId="13" applyNumberFormat="1" applyFont="1" applyBorder="1" applyProtection="1">
      <protection locked="0"/>
    </xf>
    <xf numFmtId="3" fontId="13" fillId="0" borderId="14" xfId="13" applyNumberFormat="1" applyFont="1" applyBorder="1" applyProtection="1">
      <protection locked="0"/>
    </xf>
    <xf numFmtId="3" fontId="13" fillId="0" borderId="8" xfId="13" applyNumberFormat="1" applyFont="1" applyBorder="1" applyProtection="1">
      <protection locked="0"/>
    </xf>
    <xf numFmtId="3" fontId="13" fillId="0" borderId="17" xfId="13" applyNumberFormat="1" applyFont="1" applyBorder="1" applyProtection="1">
      <protection locked="0"/>
    </xf>
    <xf numFmtId="3" fontId="13" fillId="7" borderId="13" xfId="13" applyNumberFormat="1" applyFont="1" applyFill="1" applyBorder="1"/>
    <xf numFmtId="3" fontId="13" fillId="7" borderId="4" xfId="13" applyNumberFormat="1" applyFont="1" applyFill="1" applyBorder="1"/>
    <xf numFmtId="3" fontId="13" fillId="7" borderId="14" xfId="13" applyNumberFormat="1" applyFont="1" applyFill="1" applyBorder="1"/>
    <xf numFmtId="3" fontId="13" fillId="7" borderId="34" xfId="13" applyNumberFormat="1" applyFont="1" applyFill="1" applyBorder="1"/>
    <xf numFmtId="3" fontId="13" fillId="7" borderId="17" xfId="13" applyNumberFormat="1" applyFont="1" applyFill="1" applyBorder="1"/>
    <xf numFmtId="3" fontId="29" fillId="7" borderId="35" xfId="13" applyNumberFormat="1" applyFont="1" applyFill="1" applyBorder="1"/>
    <xf numFmtId="3" fontId="29" fillId="7" borderId="17" xfId="13" applyNumberFormat="1" applyFont="1" applyFill="1" applyBorder="1"/>
    <xf numFmtId="3" fontId="13" fillId="7" borderId="9" xfId="13" applyNumberFormat="1" applyFont="1" applyFill="1" applyBorder="1"/>
    <xf numFmtId="3" fontId="13" fillId="13" borderId="2" xfId="13" applyNumberFormat="1" applyFont="1" applyFill="1" applyBorder="1" applyProtection="1">
      <protection locked="0"/>
    </xf>
    <xf numFmtId="0" fontId="6" fillId="0" borderId="36" xfId="18" applyBorder="1" applyAlignment="1" applyProtection="1">
      <alignment horizontal="left"/>
      <protection locked="0"/>
    </xf>
    <xf numFmtId="0" fontId="6" fillId="0" borderId="32" xfId="18" applyBorder="1" applyAlignment="1" applyProtection="1">
      <alignment horizontal="left"/>
      <protection locked="0"/>
    </xf>
    <xf numFmtId="0" fontId="4" fillId="2" borderId="0" xfId="0" applyFont="1" applyFill="1" applyAlignment="1">
      <alignment horizontal="center"/>
    </xf>
    <xf numFmtId="0" fontId="4" fillId="2" borderId="0" xfId="0" applyFont="1" applyFill="1"/>
    <xf numFmtId="0" fontId="3" fillId="2" borderId="0" xfId="0" applyFont="1" applyFill="1"/>
    <xf numFmtId="0" fontId="6" fillId="0" borderId="3" xfId="0" applyFont="1" applyBorder="1" applyAlignment="1">
      <alignment horizontal="right" vertical="top"/>
    </xf>
    <xf numFmtId="0" fontId="4" fillId="0" borderId="2" xfId="0" applyFont="1" applyBorder="1" applyAlignment="1">
      <alignment horizontal="center"/>
    </xf>
    <xf numFmtId="0" fontId="4" fillId="0" borderId="2" xfId="0" applyFont="1" applyBorder="1" applyAlignment="1">
      <alignment horizontal="center" wrapText="1"/>
    </xf>
    <xf numFmtId="0" fontId="5" fillId="0" borderId="2" xfId="0" applyFont="1" applyBorder="1"/>
    <xf numFmtId="171" fontId="13" fillId="0" borderId="2" xfId="5" applyNumberFormat="1" applyFont="1" applyFill="1" applyBorder="1" applyAlignment="1" applyProtection="1">
      <alignment horizontal="right" wrapText="1"/>
      <protection locked="0"/>
    </xf>
    <xf numFmtId="171" fontId="0" fillId="0" borderId="0" xfId="0" applyNumberFormat="1" applyProtection="1">
      <protection locked="0"/>
    </xf>
    <xf numFmtId="0" fontId="0" fillId="0" borderId="0" xfId="0" applyAlignment="1">
      <alignment vertical="center"/>
    </xf>
    <xf numFmtId="0" fontId="12" fillId="0" borderId="0" xfId="0" applyFont="1" applyAlignment="1">
      <alignment wrapText="1"/>
    </xf>
    <xf numFmtId="0" fontId="15" fillId="0" borderId="0" xfId="0" applyFont="1"/>
    <xf numFmtId="0" fontId="0" fillId="0" borderId="7" xfId="0" applyBorder="1" applyAlignment="1">
      <alignment horizontal="left"/>
    </xf>
    <xf numFmtId="0" fontId="0" fillId="0" borderId="32" xfId="0" applyBorder="1" applyAlignment="1">
      <alignment horizontal="left"/>
    </xf>
    <xf numFmtId="0" fontId="3" fillId="0" borderId="3" xfId="0" applyFont="1" applyBorder="1" applyAlignment="1">
      <alignment horizontal="right"/>
    </xf>
    <xf numFmtId="0" fontId="3" fillId="0" borderId="2" xfId="0" applyFont="1" applyBorder="1" applyAlignment="1">
      <alignment horizontal="right"/>
    </xf>
    <xf numFmtId="0" fontId="0" fillId="0" borderId="37" xfId="0" applyBorder="1" applyAlignment="1">
      <alignment horizontal="center"/>
    </xf>
    <xf numFmtId="0" fontId="5" fillId="2" borderId="5" xfId="0" applyFont="1" applyFill="1" applyBorder="1"/>
    <xf numFmtId="0" fontId="5" fillId="0" borderId="0" xfId="0" applyFont="1"/>
    <xf numFmtId="0" fontId="5" fillId="2" borderId="2" xfId="0" applyFont="1" applyFill="1" applyBorder="1"/>
    <xf numFmtId="0" fontId="4" fillId="2" borderId="2" xfId="0" applyFont="1" applyFill="1" applyBorder="1" applyAlignment="1">
      <alignment horizontal="center" wrapText="1"/>
    </xf>
    <xf numFmtId="0" fontId="13" fillId="0" borderId="0" xfId="0" applyFont="1" applyAlignment="1">
      <alignment wrapText="1"/>
    </xf>
    <xf numFmtId="17" fontId="0" fillId="0" borderId="0" xfId="0" applyNumberFormat="1"/>
    <xf numFmtId="16" fontId="0" fillId="0" borderId="0" xfId="0" applyNumberFormat="1"/>
    <xf numFmtId="0" fontId="0" fillId="3" borderId="2" xfId="0" applyFill="1" applyBorder="1"/>
    <xf numFmtId="3" fontId="0" fillId="14" borderId="2" xfId="0" applyNumberFormat="1" applyFill="1" applyBorder="1"/>
    <xf numFmtId="0" fontId="4" fillId="0" borderId="0" xfId="0" applyFont="1"/>
    <xf numFmtId="2" fontId="0" fillId="0" borderId="0" xfId="0" applyNumberFormat="1" applyAlignment="1">
      <alignment horizontal="left"/>
    </xf>
    <xf numFmtId="2" fontId="0" fillId="0" borderId="0" xfId="0" applyNumberFormat="1"/>
    <xf numFmtId="0" fontId="17" fillId="0" borderId="0" xfId="0" applyFont="1"/>
    <xf numFmtId="0" fontId="5" fillId="0" borderId="2" xfId="0" applyFont="1" applyBorder="1" applyAlignment="1">
      <alignment wrapText="1"/>
    </xf>
    <xf numFmtId="0" fontId="13" fillId="0" borderId="37" xfId="0" applyFont="1" applyBorder="1" applyAlignment="1">
      <alignment horizontal="left"/>
    </xf>
    <xf numFmtId="0" fontId="0" fillId="0" borderId="37" xfId="0" applyBorder="1"/>
    <xf numFmtId="0" fontId="0" fillId="0" borderId="7" xfId="0" applyBorder="1" applyAlignment="1">
      <alignment horizontal="center"/>
    </xf>
    <xf numFmtId="0" fontId="0" fillId="0" borderId="32" xfId="0" applyBorder="1" applyAlignment="1">
      <alignment horizontal="center"/>
    </xf>
    <xf numFmtId="164" fontId="18" fillId="0" borderId="0" xfId="0" applyNumberFormat="1" applyFont="1"/>
    <xf numFmtId="0" fontId="13" fillId="0" borderId="0" xfId="0" applyFont="1"/>
    <xf numFmtId="3" fontId="6" fillId="15" borderId="2" xfId="3" applyNumberFormat="1" applyFont="1" applyFill="1" applyBorder="1" applyProtection="1"/>
    <xf numFmtId="3" fontId="6" fillId="14" borderId="2" xfId="3" applyNumberFormat="1" applyFont="1" applyFill="1" applyBorder="1" applyProtection="1"/>
    <xf numFmtId="0" fontId="19" fillId="0" borderId="0" xfId="0" applyFont="1"/>
    <xf numFmtId="0" fontId="12" fillId="0" borderId="0" xfId="0" applyFont="1"/>
    <xf numFmtId="0" fontId="6" fillId="0" borderId="7" xfId="0" applyFont="1" applyBorder="1"/>
    <xf numFmtId="0" fontId="6" fillId="0" borderId="32" xfId="0" applyFont="1" applyBorder="1"/>
    <xf numFmtId="0" fontId="6" fillId="0" borderId="0" xfId="0" applyFont="1"/>
    <xf numFmtId="0" fontId="3" fillId="0" borderId="37" xfId="0" applyFont="1" applyBorder="1"/>
    <xf numFmtId="0" fontId="0" fillId="0" borderId="7" xfId="0" applyBorder="1"/>
    <xf numFmtId="0" fontId="18" fillId="0" borderId="0" xfId="0" applyFont="1"/>
    <xf numFmtId="0" fontId="5" fillId="0" borderId="17" xfId="0" applyFont="1" applyBorder="1" applyAlignment="1">
      <alignment wrapText="1"/>
    </xf>
    <xf numFmtId="0" fontId="5" fillId="0" borderId="34" xfId="0" applyFont="1" applyBorder="1" applyAlignment="1">
      <alignment wrapText="1"/>
    </xf>
    <xf numFmtId="0" fontId="5" fillId="0" borderId="37" xfId="0" applyFont="1" applyBorder="1" applyAlignment="1">
      <alignment wrapText="1"/>
    </xf>
    <xf numFmtId="0" fontId="5" fillId="0" borderId="0" xfId="0" applyFont="1" applyAlignment="1">
      <alignment wrapText="1"/>
    </xf>
    <xf numFmtId="0" fontId="20" fillId="0" borderId="0" xfId="0" applyFont="1" applyAlignment="1">
      <alignment horizontal="left" wrapText="1"/>
    </xf>
    <xf numFmtId="0" fontId="21" fillId="0" borderId="0" xfId="0" applyFont="1" applyAlignment="1">
      <alignment horizontal="right"/>
    </xf>
    <xf numFmtId="0" fontId="22" fillId="0" borderId="0" xfId="0" applyFont="1" applyAlignment="1">
      <alignment horizontal="right" vertical="center" indent="1"/>
    </xf>
    <xf numFmtId="0" fontId="22" fillId="0" borderId="0" xfId="0" applyFont="1" applyAlignment="1">
      <alignment horizontal="left" wrapText="1"/>
    </xf>
    <xf numFmtId="0" fontId="22" fillId="0" borderId="0" xfId="0" applyFont="1" applyAlignment="1">
      <alignment horizontal="right" vertical="center" wrapText="1" indent="1"/>
    </xf>
    <xf numFmtId="0" fontId="4" fillId="2" borderId="2" xfId="0" applyFont="1" applyFill="1" applyBorder="1"/>
    <xf numFmtId="0" fontId="3" fillId="0" borderId="2" xfId="0" applyFont="1" applyBorder="1" applyAlignment="1">
      <alignment vertical="center" wrapText="1"/>
    </xf>
    <xf numFmtId="0" fontId="3" fillId="3" borderId="2" xfId="0" applyFont="1" applyFill="1" applyBorder="1"/>
    <xf numFmtId="0" fontId="0" fillId="0" borderId="38" xfId="0" applyBorder="1"/>
    <xf numFmtId="0" fontId="12" fillId="0" borderId="0" xfId="0" applyFont="1" applyAlignment="1">
      <alignment horizontal="left"/>
    </xf>
    <xf numFmtId="0" fontId="4" fillId="0" borderId="0" xfId="0" applyFont="1" applyAlignment="1">
      <alignment horizontal="center" wrapText="1"/>
    </xf>
    <xf numFmtId="3" fontId="3" fillId="3" borderId="2" xfId="0" applyNumberFormat="1" applyFont="1" applyFill="1" applyBorder="1" applyAlignment="1">
      <alignment horizontal="right"/>
    </xf>
    <xf numFmtId="3" fontId="3" fillId="3" borderId="2" xfId="0" applyNumberFormat="1" applyFont="1" applyFill="1" applyBorder="1"/>
    <xf numFmtId="0" fontId="26" fillId="0" borderId="0" xfId="0" applyFont="1" applyAlignment="1">
      <alignment horizontal="left" wrapText="1"/>
    </xf>
    <xf numFmtId="0" fontId="26" fillId="0" borderId="0" xfId="0" applyFont="1" applyAlignment="1">
      <alignment wrapText="1"/>
    </xf>
    <xf numFmtId="0" fontId="20" fillId="0" borderId="0" xfId="0" applyFont="1" applyAlignment="1">
      <alignment wrapText="1"/>
    </xf>
    <xf numFmtId="0" fontId="3" fillId="0" borderId="3" xfId="0" applyFont="1" applyBorder="1"/>
    <xf numFmtId="0" fontId="6" fillId="0" borderId="2" xfId="0" applyFont="1" applyBorder="1" applyAlignment="1">
      <alignment wrapText="1"/>
    </xf>
    <xf numFmtId="0" fontId="6" fillId="0" borderId="2" xfId="0" applyFont="1" applyBorder="1" applyAlignment="1">
      <alignment horizontal="left" wrapText="1"/>
    </xf>
    <xf numFmtId="0" fontId="0" fillId="0" borderId="0" xfId="0" applyAlignment="1">
      <alignment wrapText="1"/>
    </xf>
    <xf numFmtId="0" fontId="6" fillId="0" borderId="0" xfId="0" applyFont="1" applyAlignment="1">
      <alignment wrapText="1"/>
    </xf>
    <xf numFmtId="0" fontId="6" fillId="0" borderId="0" xfId="0" applyFont="1" applyAlignment="1">
      <alignment horizontal="left" wrapText="1"/>
    </xf>
    <xf numFmtId="0" fontId="4" fillId="2" borderId="2" xfId="0" applyFont="1" applyFill="1" applyBorder="1" applyAlignment="1">
      <alignment horizontal="center"/>
    </xf>
    <xf numFmtId="0" fontId="6" fillId="3" borderId="2" xfId="0" applyFont="1" applyFill="1" applyBorder="1" applyAlignment="1">
      <alignment wrapText="1"/>
    </xf>
    <xf numFmtId="0" fontId="3" fillId="0" borderId="32" xfId="0" applyFont="1" applyBorder="1"/>
    <xf numFmtId="0" fontId="3" fillId="0" borderId="7" xfId="0" applyFont="1" applyBorder="1"/>
    <xf numFmtId="0" fontId="27" fillId="2" borderId="2" xfId="0" applyFont="1" applyFill="1" applyBorder="1" applyAlignment="1">
      <alignment horizontal="center" wrapText="1"/>
    </xf>
    <xf numFmtId="0" fontId="3" fillId="3" borderId="2" xfId="0" applyFont="1" applyFill="1" applyBorder="1" applyAlignment="1">
      <alignment horizontal="left" wrapText="1"/>
    </xf>
    <xf numFmtId="0" fontId="3" fillId="3" borderId="2" xfId="0" applyFont="1" applyFill="1" applyBorder="1" applyAlignment="1">
      <alignment wrapText="1"/>
    </xf>
    <xf numFmtId="0" fontId="83" fillId="0" borderId="0" xfId="0" applyFont="1"/>
    <xf numFmtId="165" fontId="7" fillId="14" borderId="2" xfId="5" applyNumberFormat="1" applyFont="1" applyFill="1" applyBorder="1" applyAlignment="1" applyProtection="1"/>
    <xf numFmtId="165" fontId="0" fillId="0" borderId="0" xfId="0" applyNumberFormat="1"/>
    <xf numFmtId="0" fontId="83" fillId="0" borderId="0" xfId="0" applyFont="1" applyAlignment="1">
      <alignment wrapText="1"/>
    </xf>
    <xf numFmtId="0" fontId="4" fillId="2" borderId="5" xfId="0" applyFont="1" applyFill="1" applyBorder="1"/>
    <xf numFmtId="0" fontId="5" fillId="0" borderId="0" xfId="0" applyFont="1" applyAlignment="1">
      <alignment horizontal="right" vertical="top"/>
    </xf>
    <xf numFmtId="0" fontId="3" fillId="0" borderId="0" xfId="18" applyFont="1"/>
    <xf numFmtId="0" fontId="6" fillId="0" borderId="0" xfId="18"/>
    <xf numFmtId="0" fontId="15" fillId="0" borderId="0" xfId="18" applyFont="1"/>
    <xf numFmtId="0" fontId="6" fillId="0" borderId="7" xfId="18" applyBorder="1" applyAlignment="1">
      <alignment horizontal="left"/>
    </xf>
    <xf numFmtId="0" fontId="6" fillId="0" borderId="32" xfId="18" applyBorder="1" applyAlignment="1">
      <alignment horizontal="left"/>
    </xf>
    <xf numFmtId="0" fontId="3" fillId="0" borderId="2" xfId="18" applyFont="1" applyBorder="1" applyAlignment="1">
      <alignment horizontal="right"/>
    </xf>
    <xf numFmtId="0" fontId="27" fillId="8" borderId="2" xfId="19" applyFont="1" applyFill="1" applyBorder="1" applyAlignment="1">
      <alignment horizontal="center" wrapText="1"/>
    </xf>
    <xf numFmtId="9" fontId="6" fillId="3" borderId="2" xfId="23" applyFont="1" applyFill="1" applyBorder="1" applyAlignment="1" applyProtection="1">
      <alignment horizontal="center"/>
    </xf>
    <xf numFmtId="9" fontId="28" fillId="0" borderId="0" xfId="18" applyNumberFormat="1" applyFont="1"/>
    <xf numFmtId="0" fontId="18" fillId="0" borderId="0" xfId="18" applyFont="1" applyAlignment="1">
      <alignment horizontal="left"/>
    </xf>
    <xf numFmtId="0" fontId="5" fillId="0" borderId="37" xfId="18" applyFont="1" applyBorder="1" applyAlignment="1">
      <alignment horizontal="left" vertical="center" wrapText="1"/>
    </xf>
    <xf numFmtId="0" fontId="5" fillId="0" borderId="0" xfId="18" applyFont="1" applyAlignment="1">
      <alignment horizontal="left" vertical="center" wrapText="1"/>
    </xf>
    <xf numFmtId="0" fontId="5" fillId="0" borderId="33" xfId="18" applyFont="1" applyBorder="1" applyAlignment="1">
      <alignment horizontal="left" vertical="center" wrapText="1"/>
    </xf>
    <xf numFmtId="9" fontId="6" fillId="0" borderId="0" xfId="18" applyNumberFormat="1"/>
    <xf numFmtId="0" fontId="5" fillId="0" borderId="5" xfId="18" applyFont="1" applyBorder="1" applyAlignment="1">
      <alignment horizontal="right" vertical="top"/>
    </xf>
    <xf numFmtId="0" fontId="6" fillId="0" borderId="0" xfId="18" applyAlignment="1">
      <alignment horizontal="center"/>
    </xf>
    <xf numFmtId="0" fontId="4" fillId="2" borderId="0" xfId="18" applyFont="1" applyFill="1"/>
    <xf numFmtId="0" fontId="5" fillId="2" borderId="0" xfId="18" applyFont="1" applyFill="1"/>
    <xf numFmtId="0" fontId="6" fillId="0" borderId="0" xfId="18" applyAlignment="1">
      <alignment horizontal="left"/>
    </xf>
    <xf numFmtId="0" fontId="5" fillId="0" borderId="0" xfId="18" applyFont="1" applyAlignment="1">
      <alignment wrapText="1"/>
    </xf>
    <xf numFmtId="0" fontId="5" fillId="0" borderId="0" xfId="18" applyFont="1" applyAlignment="1">
      <alignment horizontal="right" wrapText="1"/>
    </xf>
    <xf numFmtId="0" fontId="13" fillId="0" borderId="0" xfId="18" applyFont="1"/>
    <xf numFmtId="0" fontId="19" fillId="0" borderId="0" xfId="18" applyFont="1" applyAlignment="1">
      <alignment horizontal="left" wrapText="1"/>
    </xf>
    <xf numFmtId="0" fontId="3" fillId="0" borderId="0" xfId="0" applyFont="1" applyAlignment="1">
      <alignment horizontal="left"/>
    </xf>
    <xf numFmtId="49" fontId="3" fillId="0" borderId="0" xfId="0" applyNumberFormat="1" applyFont="1" applyAlignment="1">
      <alignment horizontal="left"/>
    </xf>
    <xf numFmtId="170" fontId="3" fillId="0" borderId="0" xfId="0" applyNumberFormat="1" applyFont="1" applyAlignment="1">
      <alignment horizontal="left"/>
    </xf>
    <xf numFmtId="166" fontId="0" fillId="0" borderId="0" xfId="0" applyNumberFormat="1"/>
    <xf numFmtId="49" fontId="0" fillId="0" borderId="0" xfId="0" applyNumberFormat="1"/>
    <xf numFmtId="170" fontId="0" fillId="0" borderId="0" xfId="0" applyNumberFormat="1"/>
    <xf numFmtId="0" fontId="23" fillId="0" borderId="0" xfId="0" applyFont="1" applyAlignment="1">
      <alignment horizontal="left" wrapText="1"/>
    </xf>
    <xf numFmtId="49" fontId="0" fillId="0" borderId="0" xfId="0" applyNumberFormat="1" applyAlignment="1">
      <alignment horizontal="left"/>
    </xf>
    <xf numFmtId="170" fontId="0" fillId="0" borderId="0" xfId="0" applyNumberFormat="1" applyAlignment="1">
      <alignment horizontal="left"/>
    </xf>
    <xf numFmtId="14" fontId="3" fillId="0" borderId="2" xfId="0" applyNumberFormat="1" applyFont="1" applyBorder="1" applyAlignment="1">
      <alignment horizontal="right"/>
    </xf>
    <xf numFmtId="49" fontId="4" fillId="2" borderId="2" xfId="0" applyNumberFormat="1" applyFont="1" applyFill="1" applyBorder="1" applyAlignment="1">
      <alignment horizontal="center" wrapText="1"/>
    </xf>
    <xf numFmtId="170" fontId="4" fillId="2" borderId="2" xfId="0" applyNumberFormat="1" applyFont="1" applyFill="1" applyBorder="1" applyAlignment="1">
      <alignment horizontal="center" wrapText="1"/>
    </xf>
    <xf numFmtId="0" fontId="6" fillId="0" borderId="7" xfId="0" applyFont="1" applyBorder="1" applyAlignment="1">
      <alignment horizontal="left"/>
    </xf>
    <xf numFmtId="0" fontId="6" fillId="0" borderId="32" xfId="0" applyFont="1" applyBorder="1" applyAlignment="1">
      <alignment horizontal="left"/>
    </xf>
    <xf numFmtId="9" fontId="6" fillId="0" borderId="0" xfId="0" applyNumberFormat="1" applyFont="1"/>
    <xf numFmtId="0" fontId="18" fillId="0" borderId="0" xfId="0" applyFont="1" applyAlignment="1">
      <alignment horizontal="left"/>
    </xf>
    <xf numFmtId="0" fontId="5" fillId="0" borderId="37" xfId="0" applyFont="1" applyBorder="1" applyAlignment="1">
      <alignment horizontal="left" vertical="center" wrapText="1"/>
    </xf>
    <xf numFmtId="0" fontId="5" fillId="0" borderId="0" xfId="0" applyFont="1" applyAlignment="1">
      <alignment horizontal="left" vertical="center" wrapText="1"/>
    </xf>
    <xf numFmtId="0" fontId="5" fillId="0" borderId="33" xfId="0" applyFont="1" applyBorder="1" applyAlignment="1">
      <alignment horizontal="left" vertical="center" wrapText="1"/>
    </xf>
    <xf numFmtId="0" fontId="20" fillId="0" borderId="33" xfId="0" applyFont="1" applyBorder="1" applyAlignment="1">
      <alignment horizontal="right" vertical="top"/>
    </xf>
    <xf numFmtId="0" fontId="6" fillId="2" borderId="0" xfId="0" applyFont="1" applyFill="1"/>
    <xf numFmtId="0" fontId="6"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indent="1"/>
    </xf>
    <xf numFmtId="0" fontId="6" fillId="0" borderId="0" xfId="0" applyFont="1" applyAlignment="1">
      <alignment horizontal="left" indent="3"/>
    </xf>
    <xf numFmtId="0" fontId="13" fillId="0" borderId="0" xfId="0" applyFont="1" applyAlignment="1">
      <alignment horizontal="right"/>
    </xf>
    <xf numFmtId="0" fontId="5" fillId="0" borderId="0" xfId="0" applyFont="1" applyAlignment="1">
      <alignment horizontal="right"/>
    </xf>
    <xf numFmtId="0" fontId="6" fillId="0" borderId="0" xfId="0" applyFont="1" applyAlignment="1">
      <alignment horizontal="left"/>
    </xf>
    <xf numFmtId="0" fontId="27" fillId="0" borderId="2" xfId="0" applyFont="1" applyBorder="1" applyAlignment="1">
      <alignment horizontal="center" wrapText="1"/>
    </xf>
    <xf numFmtId="0" fontId="6" fillId="0" borderId="2" xfId="0" applyFont="1" applyBorder="1" applyAlignment="1">
      <alignment horizontal="center"/>
    </xf>
    <xf numFmtId="0" fontId="6" fillId="4" borderId="2" xfId="0" applyFont="1" applyFill="1" applyBorder="1"/>
    <xf numFmtId="0" fontId="26" fillId="0" borderId="0" xfId="0" applyFont="1" applyAlignment="1">
      <alignment horizontal="left"/>
    </xf>
    <xf numFmtId="9" fontId="13" fillId="0" borderId="0" xfId="23" applyFont="1" applyBorder="1" applyAlignment="1" applyProtection="1">
      <alignment horizontal="center"/>
    </xf>
    <xf numFmtId="9" fontId="13" fillId="0" borderId="0" xfId="23" applyFont="1" applyBorder="1" applyProtection="1"/>
    <xf numFmtId="0" fontId="19" fillId="0" borderId="0" xfId="0" applyFont="1" applyAlignment="1">
      <alignment horizontal="left" wrapText="1"/>
    </xf>
    <xf numFmtId="0" fontId="5" fillId="2" borderId="0" xfId="0" applyFont="1" applyFill="1"/>
    <xf numFmtId="0" fontId="5" fillId="0" borderId="0" xfId="0" applyFont="1" applyAlignment="1">
      <alignment horizontal="right" wrapText="1"/>
    </xf>
    <xf numFmtId="0" fontId="5" fillId="0" borderId="0" xfId="0" applyFont="1" applyAlignment="1">
      <alignment horizontal="center" wrapText="1"/>
    </xf>
    <xf numFmtId="0" fontId="5" fillId="0" borderId="0" xfId="0" applyFont="1" applyAlignment="1">
      <alignment horizontal="left"/>
    </xf>
    <xf numFmtId="0" fontId="5" fillId="0" borderId="0" xfId="0" applyFont="1" applyAlignment="1">
      <alignment horizontal="center"/>
    </xf>
    <xf numFmtId="0" fontId="3" fillId="0" borderId="2" xfId="0" applyFont="1" applyBorder="1" applyAlignment="1">
      <alignment horizontal="center"/>
    </xf>
    <xf numFmtId="0" fontId="14" fillId="0" borderId="0" xfId="19" applyFont="1"/>
    <xf numFmtId="0" fontId="7" fillId="0" borderId="0" xfId="19"/>
    <xf numFmtId="0" fontId="6" fillId="0" borderId="39" xfId="19" applyFont="1" applyBorder="1" applyAlignment="1">
      <alignment vertical="top" wrapText="1"/>
    </xf>
    <xf numFmtId="0" fontId="6" fillId="0" borderId="40" xfId="19" applyFont="1" applyBorder="1" applyAlignment="1">
      <alignment vertical="top" wrapText="1"/>
    </xf>
    <xf numFmtId="0" fontId="6" fillId="0" borderId="0" xfId="19" applyFont="1" applyAlignment="1">
      <alignment vertical="top" wrapText="1"/>
    </xf>
    <xf numFmtId="0" fontId="6" fillId="0" borderId="41" xfId="19" applyFont="1" applyBorder="1" applyAlignment="1">
      <alignment vertical="top" wrapText="1"/>
    </xf>
    <xf numFmtId="0" fontId="3" fillId="0" borderId="2" xfId="19" applyFont="1" applyBorder="1" applyAlignment="1">
      <alignment horizontal="right" vertical="top" wrapText="1"/>
    </xf>
    <xf numFmtId="0" fontId="6" fillId="0" borderId="39" xfId="19" applyFont="1" applyBorder="1" applyAlignment="1">
      <alignment horizontal="justify" vertical="top" wrapText="1"/>
    </xf>
    <xf numFmtId="0" fontId="32" fillId="2" borderId="42" xfId="19" applyFont="1" applyFill="1" applyBorder="1" applyAlignment="1">
      <alignment horizontal="left" vertical="top" wrapText="1"/>
    </xf>
    <xf numFmtId="0" fontId="6" fillId="0" borderId="0" xfId="0" applyFont="1" applyAlignment="1">
      <alignment horizontal="right" vertical="top" wrapText="1"/>
    </xf>
    <xf numFmtId="0" fontId="32" fillId="0" borderId="32" xfId="19" applyFont="1" applyBorder="1" applyAlignment="1">
      <alignment horizontal="right" vertical="top" wrapText="1"/>
    </xf>
    <xf numFmtId="0" fontId="0" fillId="0" borderId="32" xfId="0" applyBorder="1" applyAlignment="1">
      <alignment horizontal="right" vertical="top" wrapText="1"/>
    </xf>
    <xf numFmtId="0" fontId="32" fillId="0" borderId="32" xfId="19" applyFont="1" applyBorder="1" applyAlignment="1">
      <alignment horizontal="left" vertical="top" wrapText="1"/>
    </xf>
    <xf numFmtId="0" fontId="32" fillId="0" borderId="43" xfId="19" applyFont="1" applyBorder="1" applyAlignment="1">
      <alignment horizontal="left" vertical="top" wrapText="1"/>
    </xf>
    <xf numFmtId="0" fontId="27" fillId="9" borderId="6" xfId="19" applyFont="1" applyFill="1" applyBorder="1" applyAlignment="1">
      <alignment horizontal="center" wrapText="1"/>
    </xf>
    <xf numFmtId="0" fontId="27" fillId="9" borderId="44" xfId="19" applyFont="1" applyFill="1" applyBorder="1" applyAlignment="1">
      <alignment horizontal="center" wrapText="1"/>
    </xf>
    <xf numFmtId="0" fontId="27" fillId="9" borderId="6" xfId="19" applyFont="1" applyFill="1" applyBorder="1" applyAlignment="1">
      <alignment wrapText="1"/>
    </xf>
    <xf numFmtId="0" fontId="13" fillId="0" borderId="6" xfId="19" applyFont="1" applyBorder="1" applyAlignment="1">
      <alignment vertical="top" wrapText="1"/>
    </xf>
    <xf numFmtId="3" fontId="7" fillId="3" borderId="6" xfId="19" applyNumberFormat="1" applyFill="1" applyBorder="1" applyAlignment="1">
      <alignment vertical="top" wrapText="1"/>
    </xf>
    <xf numFmtId="0" fontId="34" fillId="0" borderId="0" xfId="19" applyFont="1" applyAlignment="1">
      <alignment wrapText="1"/>
    </xf>
    <xf numFmtId="0" fontId="13" fillId="0" borderId="0" xfId="0" applyFont="1" applyAlignment="1">
      <alignment horizontal="left" vertical="center" wrapText="1"/>
    </xf>
    <xf numFmtId="1" fontId="7" fillId="0" borderId="0" xfId="19" applyNumberFormat="1" applyAlignment="1">
      <alignment vertical="top" wrapText="1"/>
    </xf>
    <xf numFmtId="1" fontId="7" fillId="0" borderId="34" xfId="19" applyNumberFormat="1" applyBorder="1" applyAlignment="1">
      <alignment vertical="top" wrapText="1"/>
    </xf>
    <xf numFmtId="1" fontId="35" fillId="2" borderId="0" xfId="19" applyNumberFormat="1" applyFont="1" applyFill="1" applyAlignment="1">
      <alignment vertical="top" wrapText="1"/>
    </xf>
    <xf numFmtId="0" fontId="37" fillId="0" borderId="0" xfId="19" applyFont="1" applyAlignment="1">
      <alignment horizontal="right" vertical="top" wrapText="1"/>
    </xf>
    <xf numFmtId="1" fontId="35" fillId="0" borderId="0" xfId="19" applyNumberFormat="1" applyFont="1" applyAlignment="1">
      <alignment vertical="top" wrapText="1"/>
    </xf>
    <xf numFmtId="0" fontId="38" fillId="0" borderId="0" xfId="19" applyFont="1" applyAlignment="1">
      <alignment horizontal="left" vertical="top" wrapText="1"/>
    </xf>
    <xf numFmtId="0" fontId="27" fillId="9" borderId="2" xfId="19" applyFont="1" applyFill="1" applyBorder="1" applyAlignment="1">
      <alignment horizontal="center" wrapText="1"/>
    </xf>
    <xf numFmtId="0" fontId="27" fillId="9" borderId="6" xfId="19" applyFont="1" applyFill="1" applyBorder="1" applyAlignment="1">
      <alignment vertical="top" wrapText="1"/>
    </xf>
    <xf numFmtId="0" fontId="13" fillId="0" borderId="45" xfId="19" applyFont="1" applyBorder="1" applyAlignment="1">
      <alignment vertical="top" wrapText="1"/>
    </xf>
    <xf numFmtId="0" fontId="13" fillId="0" borderId="2" xfId="19" applyFont="1" applyBorder="1" applyAlignment="1">
      <alignment vertical="top" wrapText="1"/>
    </xf>
    <xf numFmtId="0" fontId="39" fillId="0" borderId="0" xfId="19" applyFont="1"/>
    <xf numFmtId="0" fontId="4" fillId="0" borderId="0" xfId="0" applyFont="1" applyAlignment="1">
      <alignment horizontal="left"/>
    </xf>
    <xf numFmtId="0" fontId="41" fillId="0" borderId="0" xfId="0" applyFont="1"/>
    <xf numFmtId="0" fontId="5" fillId="0" borderId="46" xfId="0" applyFont="1" applyBorder="1"/>
    <xf numFmtId="0" fontId="23" fillId="0" borderId="0" xfId="0" applyFont="1" applyAlignment="1">
      <alignment horizontal="left"/>
    </xf>
    <xf numFmtId="0" fontId="23" fillId="0" borderId="0" xfId="0" applyFont="1" applyAlignment="1">
      <alignment horizontal="center"/>
    </xf>
    <xf numFmtId="0" fontId="4" fillId="2" borderId="0" xfId="0" applyFont="1" applyFill="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xf>
    <xf numFmtId="0" fontId="3" fillId="0" borderId="0" xfId="0" applyFont="1" applyAlignment="1">
      <alignment horizontal="center"/>
    </xf>
    <xf numFmtId="0" fontId="4" fillId="0" borderId="0" xfId="0" applyFont="1" applyAlignment="1">
      <alignment horizontal="left" wrapText="1"/>
    </xf>
    <xf numFmtId="0" fontId="5" fillId="0" borderId="0" xfId="0" applyFont="1" applyAlignment="1">
      <alignment horizontal="right" vertical="center"/>
    </xf>
    <xf numFmtId="0" fontId="5" fillId="0" borderId="0" xfId="0" applyFont="1" applyAlignment="1">
      <alignment horizontal="left" wrapText="1"/>
    </xf>
    <xf numFmtId="0" fontId="37" fillId="0" borderId="0" xfId="0" applyFont="1" applyAlignment="1">
      <alignment horizontal="left" indent="12"/>
    </xf>
    <xf numFmtId="0" fontId="42" fillId="0" borderId="0" xfId="0" applyFont="1" applyAlignment="1">
      <alignment horizontal="left"/>
    </xf>
    <xf numFmtId="0" fontId="32" fillId="0" borderId="0" xfId="0" applyFont="1" applyAlignment="1">
      <alignment horizontal="left" indent="12"/>
    </xf>
    <xf numFmtId="0" fontId="32" fillId="2" borderId="0" xfId="0" applyFont="1" applyFill="1" applyAlignment="1">
      <alignment horizontal="left" indent="12"/>
    </xf>
    <xf numFmtId="0" fontId="32" fillId="0" borderId="0" xfId="0" applyFont="1"/>
    <xf numFmtId="0" fontId="0" fillId="2" borderId="0" xfId="0" applyFill="1"/>
    <xf numFmtId="0" fontId="13" fillId="0" borderId="0" xfId="0" applyFont="1" applyAlignment="1">
      <alignment horizontal="center" wrapText="1"/>
    </xf>
    <xf numFmtId="0" fontId="20" fillId="0" borderId="0" xfId="0" applyFont="1"/>
    <xf numFmtId="0" fontId="3" fillId="0" borderId="0" xfId="0" applyFont="1" applyAlignment="1">
      <alignment vertical="center" wrapText="1"/>
    </xf>
    <xf numFmtId="0" fontId="44" fillId="0" borderId="0" xfId="0" applyFont="1"/>
    <xf numFmtId="0" fontId="5" fillId="0" borderId="0" xfId="0" applyFont="1" applyAlignment="1">
      <alignment vertical="center"/>
    </xf>
    <xf numFmtId="0" fontId="3" fillId="0" borderId="0" xfId="15" applyFont="1"/>
    <xf numFmtId="0" fontId="6" fillId="0" borderId="0" xfId="15"/>
    <xf numFmtId="0" fontId="12" fillId="0" borderId="0" xfId="15" applyFont="1" applyAlignment="1">
      <alignment horizontal="left" wrapText="1"/>
    </xf>
    <xf numFmtId="0" fontId="7" fillId="0" borderId="0" xfId="12"/>
    <xf numFmtId="0" fontId="15" fillId="0" borderId="0" xfId="12" applyFont="1"/>
    <xf numFmtId="0" fontId="6" fillId="0" borderId="2" xfId="15" applyBorder="1"/>
    <xf numFmtId="0" fontId="6" fillId="0" borderId="37" xfId="15" applyBorder="1" applyAlignment="1">
      <alignment horizontal="left"/>
    </xf>
    <xf numFmtId="0" fontId="6" fillId="0" borderId="0" xfId="15" applyAlignment="1">
      <alignment horizontal="left"/>
    </xf>
    <xf numFmtId="0" fontId="6" fillId="0" borderId="0" xfId="15" applyAlignment="1">
      <alignment horizontal="center"/>
    </xf>
    <xf numFmtId="0" fontId="3" fillId="0" borderId="3" xfId="15" applyFont="1" applyBorder="1" applyAlignment="1">
      <alignment horizontal="right"/>
    </xf>
    <xf numFmtId="0" fontId="3" fillId="0" borderId="2" xfId="15" applyFont="1" applyBorder="1" applyAlignment="1">
      <alignment horizontal="right"/>
    </xf>
    <xf numFmtId="0" fontId="5" fillId="0" borderId="0" xfId="15" applyFont="1"/>
    <xf numFmtId="0" fontId="4" fillId="2" borderId="2" xfId="15" applyFont="1" applyFill="1" applyBorder="1" applyAlignment="1">
      <alignment horizontal="center" wrapText="1"/>
    </xf>
    <xf numFmtId="3" fontId="7" fillId="3" borderId="2" xfId="3" applyNumberFormat="1" applyFont="1" applyFill="1" applyBorder="1" applyProtection="1"/>
    <xf numFmtId="0" fontId="26" fillId="0" borderId="0" xfId="15" applyFont="1"/>
    <xf numFmtId="0" fontId="6" fillId="0" borderId="3" xfId="15" applyBorder="1"/>
    <xf numFmtId="0" fontId="13" fillId="0" borderId="2" xfId="12" applyFont="1" applyBorder="1" applyAlignment="1">
      <alignment wrapText="1"/>
    </xf>
    <xf numFmtId="0" fontId="13" fillId="0" borderId="34" xfId="15" applyFont="1" applyBorder="1" applyAlignment="1">
      <alignment horizontal="left"/>
    </xf>
    <xf numFmtId="0" fontId="13" fillId="0" borderId="0" xfId="15" applyFont="1" applyAlignment="1">
      <alignment horizontal="left"/>
    </xf>
    <xf numFmtId="0" fontId="43" fillId="0" borderId="0" xfId="12" applyFont="1"/>
    <xf numFmtId="0" fontId="46" fillId="0" borderId="0" xfId="12" applyFont="1" applyAlignment="1">
      <alignment horizontal="right"/>
    </xf>
    <xf numFmtId="0" fontId="5" fillId="0" borderId="0" xfId="15" applyFont="1" applyAlignment="1">
      <alignment horizontal="right"/>
    </xf>
    <xf numFmtId="0" fontId="42" fillId="0" borderId="0" xfId="12" applyFont="1" applyAlignment="1">
      <alignment horizontal="right"/>
    </xf>
    <xf numFmtId="0" fontId="46" fillId="0" borderId="0" xfId="12" applyFont="1" applyAlignment="1">
      <alignment horizontal="left"/>
    </xf>
    <xf numFmtId="0" fontId="46" fillId="0" borderId="0" xfId="12" applyFont="1"/>
    <xf numFmtId="0" fontId="42" fillId="0" borderId="0" xfId="12" applyFont="1"/>
    <xf numFmtId="0" fontId="42" fillId="0" borderId="0" xfId="12" applyFont="1" applyAlignment="1">
      <alignment horizontal="left" indent="1"/>
    </xf>
    <xf numFmtId="1" fontId="3" fillId="0" borderId="2" xfId="15" applyNumberFormat="1" applyFont="1" applyBorder="1" applyAlignment="1">
      <alignment horizontal="right"/>
    </xf>
    <xf numFmtId="3" fontId="6" fillId="3" borderId="2" xfId="3" applyNumberFormat="1" applyFont="1" applyFill="1" applyBorder="1" applyAlignment="1" applyProtection="1">
      <alignment horizontal="right"/>
    </xf>
    <xf numFmtId="164" fontId="18" fillId="0" borderId="0" xfId="12" applyNumberFormat="1" applyFont="1"/>
    <xf numFmtId="0" fontId="13" fillId="0" borderId="0" xfId="15" applyFont="1"/>
    <xf numFmtId="0" fontId="6" fillId="3" borderId="2" xfId="15" applyFill="1" applyBorder="1"/>
    <xf numFmtId="3" fontId="7" fillId="3" borderId="2" xfId="12" applyNumberFormat="1" applyFill="1" applyBorder="1" applyAlignment="1">
      <alignment horizontal="right"/>
    </xf>
    <xf numFmtId="0" fontId="19" fillId="0" borderId="0" xfId="15" applyFont="1"/>
    <xf numFmtId="0" fontId="12" fillId="0" borderId="0" xfId="15" applyFont="1"/>
    <xf numFmtId="0" fontId="6" fillId="0" borderId="0" xfId="0" applyFont="1" applyProtection="1">
      <protection locked="0"/>
    </xf>
    <xf numFmtId="0" fontId="78" fillId="0" borderId="0" xfId="0" applyFont="1"/>
    <xf numFmtId="0" fontId="23" fillId="0" borderId="0" xfId="0" applyFont="1"/>
    <xf numFmtId="3" fontId="6" fillId="0" borderId="4" xfId="21" applyNumberFormat="1" applyBorder="1" applyProtection="1">
      <protection locked="0"/>
    </xf>
    <xf numFmtId="0" fontId="3" fillId="0" borderId="0" xfId="21" applyFont="1" applyAlignment="1">
      <alignment horizontal="left"/>
    </xf>
    <xf numFmtId="0" fontId="6" fillId="0" borderId="0" xfId="21"/>
    <xf numFmtId="0" fontId="5" fillId="0" borderId="0" xfId="21" applyFont="1"/>
    <xf numFmtId="0" fontId="44" fillId="0" borderId="0" xfId="21" applyFont="1" applyAlignment="1">
      <alignment horizontal="left"/>
    </xf>
    <xf numFmtId="0" fontId="44" fillId="0" borderId="0" xfId="21" applyFont="1"/>
    <xf numFmtId="0" fontId="20" fillId="0" borderId="0" xfId="21" applyFont="1" applyAlignment="1">
      <alignment wrapText="1"/>
    </xf>
    <xf numFmtId="0" fontId="6" fillId="0" borderId="0" xfId="21" applyAlignment="1">
      <alignment horizontal="left"/>
    </xf>
    <xf numFmtId="0" fontId="6" fillId="0" borderId="8" xfId="21" applyBorder="1" applyAlignment="1">
      <alignment horizontal="left"/>
    </xf>
    <xf numFmtId="0" fontId="6" fillId="0" borderId="2" xfId="21" applyBorder="1" applyAlignment="1">
      <alignment horizontal="left"/>
    </xf>
    <xf numFmtId="0" fontId="3" fillId="0" borderId="2" xfId="21" applyFont="1" applyBorder="1" applyAlignment="1">
      <alignment horizontal="right"/>
    </xf>
    <xf numFmtId="0" fontId="5" fillId="2" borderId="2" xfId="21" applyFont="1" applyFill="1" applyBorder="1" applyAlignment="1">
      <alignment horizontal="left"/>
    </xf>
    <xf numFmtId="0" fontId="4" fillId="2" borderId="2" xfId="21" applyFont="1" applyFill="1" applyBorder="1" applyAlignment="1">
      <alignment horizontal="center" wrapText="1"/>
    </xf>
    <xf numFmtId="0" fontId="4" fillId="2" borderId="4" xfId="21" applyFont="1" applyFill="1" applyBorder="1" applyAlignment="1">
      <alignment horizontal="center" wrapText="1"/>
    </xf>
    <xf numFmtId="0" fontId="26" fillId="0" borderId="0" xfId="21" applyFont="1"/>
    <xf numFmtId="0" fontId="5" fillId="0" borderId="2" xfId="21" applyFont="1" applyBorder="1" applyAlignment="1">
      <alignment horizontal="left"/>
    </xf>
    <xf numFmtId="0" fontId="5" fillId="3" borderId="2" xfId="21" applyFont="1" applyFill="1" applyBorder="1" applyAlignment="1">
      <alignment horizontal="left"/>
    </xf>
    <xf numFmtId="0" fontId="24" fillId="0" borderId="37" xfId="13" applyFont="1" applyBorder="1" applyAlignment="1">
      <alignment horizontal="left"/>
    </xf>
    <xf numFmtId="3" fontId="6" fillId="3" borderId="33" xfId="21" applyNumberFormat="1" applyFill="1" applyBorder="1"/>
    <xf numFmtId="3" fontId="6" fillId="3" borderId="16" xfId="21" applyNumberFormat="1" applyFill="1" applyBorder="1"/>
    <xf numFmtId="0" fontId="5" fillId="0" borderId="0" xfId="21" applyFont="1" applyAlignment="1">
      <alignment horizontal="left" wrapText="1"/>
    </xf>
    <xf numFmtId="0" fontId="5" fillId="0" borderId="0" xfId="21" applyFont="1" applyAlignment="1">
      <alignment horizontal="right" vertical="top"/>
    </xf>
    <xf numFmtId="0" fontId="4" fillId="0" borderId="0" xfId="12" applyFont="1"/>
    <xf numFmtId="0" fontId="3" fillId="0" borderId="0" xfId="12" applyFont="1"/>
    <xf numFmtId="0" fontId="13" fillId="0" borderId="0" xfId="21" applyFont="1" applyAlignment="1">
      <alignment horizontal="left"/>
    </xf>
    <xf numFmtId="0" fontId="6" fillId="0" borderId="0" xfId="21" applyAlignment="1">
      <alignment horizontal="center"/>
    </xf>
    <xf numFmtId="0" fontId="23" fillId="0" borderId="0" xfId="21" applyFont="1" applyAlignment="1">
      <alignment horizontal="left" wrapText="1"/>
    </xf>
    <xf numFmtId="0" fontId="47" fillId="0" borderId="0" xfId="12" applyFont="1"/>
    <xf numFmtId="0" fontId="48" fillId="0" borderId="0" xfId="12" applyFont="1"/>
    <xf numFmtId="0" fontId="48" fillId="0" borderId="0" xfId="12" applyFont="1" applyAlignment="1">
      <alignment wrapText="1"/>
    </xf>
    <xf numFmtId="0" fontId="6" fillId="0" borderId="0" xfId="21" applyAlignment="1">
      <alignment wrapText="1"/>
    </xf>
    <xf numFmtId="0" fontId="25" fillId="0" borderId="0" xfId="12" applyFont="1"/>
    <xf numFmtId="0" fontId="14" fillId="0" borderId="0" xfId="12" applyFont="1" applyAlignment="1">
      <alignment horizontal="left" vertical="center" wrapText="1"/>
    </xf>
    <xf numFmtId="0" fontId="7" fillId="0" borderId="0" xfId="12" applyAlignment="1">
      <alignment wrapText="1"/>
    </xf>
    <xf numFmtId="0" fontId="51" fillId="0" borderId="0" xfId="12" applyFont="1" applyAlignment="1">
      <alignment horizontal="center" vertical="center" wrapText="1"/>
    </xf>
    <xf numFmtId="0" fontId="46" fillId="0" borderId="29" xfId="12" applyFont="1" applyBorder="1"/>
    <xf numFmtId="0" fontId="6" fillId="0" borderId="47" xfId="15" applyBorder="1"/>
    <xf numFmtId="0" fontId="14" fillId="0" borderId="2" xfId="12" applyFont="1" applyBorder="1" applyAlignment="1">
      <alignment horizontal="right" vertical="center" wrapText="1"/>
    </xf>
    <xf numFmtId="0" fontId="6" fillId="0" borderId="27" xfId="15" applyBorder="1"/>
    <xf numFmtId="0" fontId="7" fillId="0" borderId="48" xfId="12" applyBorder="1"/>
    <xf numFmtId="0" fontId="7" fillId="0" borderId="49" xfId="12" applyBorder="1" applyAlignment="1">
      <alignment horizontal="center" vertical="center" wrapText="1"/>
    </xf>
    <xf numFmtId="0" fontId="46" fillId="0" borderId="50" xfId="12" applyFont="1" applyBorder="1" applyAlignment="1">
      <alignment horizontal="center" vertical="center" wrapText="1"/>
    </xf>
    <xf numFmtId="0" fontId="46" fillId="0" borderId="51" xfId="12" applyFont="1" applyBorder="1" applyAlignment="1">
      <alignment horizontal="center" vertical="center" wrapText="1"/>
    </xf>
    <xf numFmtId="0" fontId="46" fillId="0" borderId="52" xfId="12" applyFont="1" applyBorder="1" applyAlignment="1">
      <alignment horizontal="center" vertical="center" wrapText="1"/>
    </xf>
    <xf numFmtId="0" fontId="46" fillId="0" borderId="26" xfId="12" applyFont="1" applyBorder="1" applyAlignment="1">
      <alignment horizontal="center" vertical="center" wrapText="1"/>
    </xf>
    <xf numFmtId="0" fontId="46" fillId="0" borderId="53" xfId="12" applyFont="1" applyBorder="1" applyAlignment="1">
      <alignment horizontal="center" vertical="center" wrapText="1"/>
    </xf>
    <xf numFmtId="0" fontId="7" fillId="0" borderId="0" xfId="12" applyAlignment="1">
      <alignment horizontal="center" vertical="center" wrapText="1"/>
    </xf>
    <xf numFmtId="0" fontId="52" fillId="0" borderId="29" xfId="12" applyFont="1" applyBorder="1"/>
    <xf numFmtId="3" fontId="7" fillId="4" borderId="10" xfId="12" applyNumberFormat="1" applyFill="1" applyBorder="1"/>
    <xf numFmtId="3" fontId="7" fillId="4" borderId="7" xfId="12" applyNumberFormat="1" applyFill="1" applyBorder="1"/>
    <xf numFmtId="3" fontId="7" fillId="4" borderId="11" xfId="12" applyNumberFormat="1" applyFill="1" applyBorder="1"/>
    <xf numFmtId="3" fontId="7" fillId="4" borderId="12" xfId="12" applyNumberFormat="1" applyFill="1" applyBorder="1"/>
    <xf numFmtId="3" fontId="46" fillId="4" borderId="10" xfId="12" applyNumberFormat="1" applyFont="1" applyFill="1" applyBorder="1"/>
    <xf numFmtId="3" fontId="7" fillId="4" borderId="54" xfId="12" applyNumberFormat="1" applyFill="1" applyBorder="1" applyAlignment="1">
      <alignment horizontal="center"/>
    </xf>
    <xf numFmtId="3" fontId="7" fillId="0" borderId="2" xfId="12" applyNumberFormat="1" applyBorder="1"/>
    <xf numFmtId="0" fontId="34" fillId="0" borderId="0" xfId="12" applyFont="1"/>
    <xf numFmtId="0" fontId="46" fillId="0" borderId="27" xfId="12" applyFont="1" applyBorder="1"/>
    <xf numFmtId="0" fontId="46" fillId="0" borderId="28" xfId="12" applyFont="1" applyBorder="1"/>
    <xf numFmtId="0" fontId="7" fillId="3" borderId="55" xfId="12" applyFill="1" applyBorder="1"/>
    <xf numFmtId="3" fontId="7" fillId="3" borderId="56" xfId="12" applyNumberFormat="1" applyFill="1" applyBorder="1"/>
    <xf numFmtId="0" fontId="18" fillId="0" borderId="57" xfId="13" applyFont="1" applyBorder="1" applyAlignment="1">
      <alignment horizontal="left"/>
    </xf>
    <xf numFmtId="3" fontId="18" fillId="0" borderId="58" xfId="12" applyNumberFormat="1" applyFont="1" applyBorder="1"/>
    <xf numFmtId="3" fontId="7" fillId="4" borderId="59" xfId="12" applyNumberFormat="1" applyFill="1" applyBorder="1"/>
    <xf numFmtId="3" fontId="7" fillId="4" borderId="25" xfId="12" applyNumberFormat="1" applyFill="1" applyBorder="1"/>
    <xf numFmtId="3" fontId="7" fillId="4" borderId="23" xfId="12" applyNumberFormat="1" applyFill="1" applyBorder="1"/>
    <xf numFmtId="3" fontId="7" fillId="4" borderId="60" xfId="12" applyNumberFormat="1" applyFill="1" applyBorder="1"/>
    <xf numFmtId="0" fontId="46" fillId="0" borderId="30" xfId="12" applyFont="1" applyBorder="1"/>
    <xf numFmtId="0" fontId="52" fillId="0" borderId="29" xfId="12" applyFont="1" applyBorder="1" applyAlignment="1">
      <alignment horizontal="left"/>
    </xf>
    <xf numFmtId="3" fontId="7" fillId="4" borderId="61" xfId="12" applyNumberFormat="1" applyFill="1" applyBorder="1"/>
    <xf numFmtId="0" fontId="46" fillId="0" borderId="27" xfId="12" applyFont="1" applyBorder="1" applyAlignment="1">
      <alignment wrapText="1"/>
    </xf>
    <xf numFmtId="3" fontId="7" fillId="4" borderId="62" xfId="12" applyNumberFormat="1" applyFill="1" applyBorder="1"/>
    <xf numFmtId="3" fontId="7" fillId="4" borderId="63" xfId="12" applyNumberFormat="1" applyFill="1" applyBorder="1"/>
    <xf numFmtId="3" fontId="7" fillId="4" borderId="64" xfId="12" applyNumberFormat="1" applyFill="1" applyBorder="1"/>
    <xf numFmtId="3" fontId="7" fillId="4" borderId="65" xfId="12" applyNumberFormat="1" applyFill="1" applyBorder="1"/>
    <xf numFmtId="3" fontId="7" fillId="4" borderId="57" xfId="12" applyNumberFormat="1" applyFill="1" applyBorder="1"/>
    <xf numFmtId="0" fontId="46" fillId="0" borderId="47" xfId="12" applyFont="1" applyBorder="1"/>
    <xf numFmtId="0" fontId="46" fillId="0" borderId="66" xfId="12" applyFont="1" applyBorder="1"/>
    <xf numFmtId="3" fontId="6" fillId="0" borderId="0" xfId="21" applyNumberFormat="1"/>
    <xf numFmtId="0" fontId="18" fillId="0" borderId="0" xfId="12" applyFont="1"/>
    <xf numFmtId="0" fontId="7" fillId="0" borderId="31" xfId="12" applyBorder="1" applyAlignment="1">
      <alignment horizontal="right" wrapText="1"/>
    </xf>
    <xf numFmtId="0" fontId="7" fillId="0" borderId="31" xfId="12" applyBorder="1" applyAlignment="1">
      <alignment horizontal="center"/>
    </xf>
    <xf numFmtId="0" fontId="7" fillId="0" borderId="57" xfId="12" applyBorder="1" applyAlignment="1">
      <alignment horizontal="center"/>
    </xf>
    <xf numFmtId="0" fontId="7" fillId="14" borderId="57" xfId="12" applyFill="1" applyBorder="1" applyAlignment="1">
      <alignment horizontal="center"/>
    </xf>
    <xf numFmtId="0" fontId="7" fillId="0" borderId="67" xfId="12" applyBorder="1" applyAlignment="1">
      <alignment horizontal="center"/>
    </xf>
    <xf numFmtId="0" fontId="7" fillId="14" borderId="67" xfId="12" applyFill="1" applyBorder="1" applyAlignment="1">
      <alignment horizontal="center"/>
    </xf>
    <xf numFmtId="0" fontId="7" fillId="0" borderId="49" xfId="12" applyBorder="1" applyAlignment="1">
      <alignment horizontal="right"/>
    </xf>
    <xf numFmtId="0" fontId="7" fillId="0" borderId="49" xfId="12" applyBorder="1" applyAlignment="1">
      <alignment horizontal="center"/>
    </xf>
    <xf numFmtId="0" fontId="7" fillId="0" borderId="0" xfId="12" applyAlignment="1">
      <alignment horizontal="center"/>
    </xf>
    <xf numFmtId="0" fontId="7" fillId="14" borderId="0" xfId="12" applyFill="1" applyAlignment="1">
      <alignment horizontal="center"/>
    </xf>
    <xf numFmtId="0" fontId="7" fillId="0" borderId="68" xfId="12" applyBorder="1"/>
    <xf numFmtId="0" fontId="7" fillId="0" borderId="49" xfId="12" applyBorder="1"/>
    <xf numFmtId="0" fontId="7" fillId="14" borderId="68" xfId="12" applyFill="1" applyBorder="1"/>
    <xf numFmtId="0" fontId="7" fillId="14" borderId="0" xfId="12" applyFill="1"/>
    <xf numFmtId="0" fontId="14" fillId="0" borderId="49" xfId="12" applyFont="1" applyBorder="1"/>
    <xf numFmtId="0" fontId="29" fillId="0" borderId="49" xfId="12" applyFont="1" applyBorder="1" applyAlignment="1">
      <alignment wrapText="1"/>
    </xf>
    <xf numFmtId="0" fontId="7" fillId="14" borderId="68" xfId="12" applyFill="1" applyBorder="1" applyAlignment="1">
      <alignment horizontal="left"/>
    </xf>
    <xf numFmtId="0" fontId="7" fillId="0" borderId="68" xfId="12" applyBorder="1" applyAlignment="1">
      <alignment horizontal="center"/>
    </xf>
    <xf numFmtId="0" fontId="7" fillId="14" borderId="68" xfId="12" applyFill="1" applyBorder="1" applyAlignment="1">
      <alignment horizontal="center"/>
    </xf>
    <xf numFmtId="0" fontId="7" fillId="0" borderId="49" xfId="12" applyBorder="1" applyAlignment="1">
      <alignment horizontal="left"/>
    </xf>
    <xf numFmtId="0" fontId="7" fillId="0" borderId="0" xfId="12" applyAlignment="1">
      <alignment horizontal="left"/>
    </xf>
    <xf numFmtId="0" fontId="7" fillId="14" borderId="0" xfId="12" applyFill="1" applyAlignment="1">
      <alignment horizontal="left"/>
    </xf>
    <xf numFmtId="0" fontId="7" fillId="0" borderId="68" xfId="12" applyBorder="1" applyAlignment="1">
      <alignment horizontal="left"/>
    </xf>
    <xf numFmtId="0" fontId="29" fillId="0" borderId="48" xfId="12" applyFont="1" applyBorder="1" applyAlignment="1">
      <alignment wrapText="1"/>
    </xf>
    <xf numFmtId="0" fontId="7" fillId="0" borderId="30" xfId="12" applyBorder="1" applyAlignment="1">
      <alignment horizontal="left"/>
    </xf>
    <xf numFmtId="0" fontId="7" fillId="0" borderId="48" xfId="12" applyBorder="1" applyAlignment="1">
      <alignment horizontal="left"/>
    </xf>
    <xf numFmtId="0" fontId="7" fillId="0" borderId="58" xfId="12" applyBorder="1" applyAlignment="1">
      <alignment horizontal="left"/>
    </xf>
    <xf numFmtId="0" fontId="7" fillId="14" borderId="58" xfId="12" applyFill="1" applyBorder="1" applyAlignment="1">
      <alignment horizontal="left"/>
    </xf>
    <xf numFmtId="0" fontId="7" fillId="0" borderId="69" xfId="12" applyBorder="1" applyAlignment="1">
      <alignment horizontal="left"/>
    </xf>
    <xf numFmtId="0" fontId="7" fillId="14" borderId="69" xfId="12" applyFill="1" applyBorder="1" applyAlignment="1">
      <alignment horizontal="left"/>
    </xf>
    <xf numFmtId="0" fontId="7" fillId="0" borderId="0" xfId="12" applyAlignment="1">
      <alignment horizontal="right"/>
    </xf>
    <xf numFmtId="0" fontId="13" fillId="0" borderId="2" xfId="15" applyFont="1" applyBorder="1" applyAlignment="1">
      <alignment horizontal="left" vertical="top" wrapText="1"/>
    </xf>
    <xf numFmtId="0" fontId="84" fillId="0" borderId="0" xfId="12" applyFont="1" applyAlignment="1">
      <alignment wrapText="1"/>
    </xf>
    <xf numFmtId="0" fontId="75" fillId="0" borderId="0" xfId="8"/>
    <xf numFmtId="0" fontId="41" fillId="0" borderId="0" xfId="12" applyFont="1"/>
    <xf numFmtId="0" fontId="75" fillId="0" borderId="37" xfId="8" applyBorder="1"/>
    <xf numFmtId="0" fontId="3" fillId="0" borderId="0" xfId="0" applyFont="1" applyAlignment="1">
      <alignment vertical="top"/>
    </xf>
    <xf numFmtId="0" fontId="0" fillId="0" borderId="0" xfId="0" applyAlignment="1">
      <alignment vertical="center" wrapText="1"/>
    </xf>
    <xf numFmtId="3" fontId="14" fillId="0" borderId="2" xfId="12" applyNumberFormat="1" applyFont="1" applyBorder="1" applyAlignment="1">
      <alignment horizontal="right"/>
    </xf>
    <xf numFmtId="169" fontId="85" fillId="0" borderId="3" xfId="8" applyNumberFormat="1" applyFont="1" applyBorder="1" applyAlignment="1">
      <alignment horizontal="right"/>
    </xf>
    <xf numFmtId="0" fontId="53" fillId="0" borderId="0" xfId="12" applyFont="1" applyAlignment="1">
      <alignment horizontal="center"/>
    </xf>
    <xf numFmtId="0" fontId="7" fillId="0" borderId="29" xfId="12" applyBorder="1" applyAlignment="1">
      <alignment horizontal="left" vertical="center"/>
    </xf>
    <xf numFmtId="0" fontId="7" fillId="0" borderId="0" xfId="12" applyAlignment="1">
      <alignment horizontal="left" vertical="center"/>
    </xf>
    <xf numFmtId="0" fontId="54" fillId="0" borderId="0" xfId="12" applyFont="1" applyAlignment="1">
      <alignment horizontal="center" vertical="center"/>
    </xf>
    <xf numFmtId="0" fontId="6" fillId="0" borderId="27" xfId="16" applyBorder="1"/>
    <xf numFmtId="0" fontId="14" fillId="0" borderId="4" xfId="12" applyFont="1" applyBorder="1" applyAlignment="1">
      <alignment horizontal="right" vertical="center"/>
    </xf>
    <xf numFmtId="0" fontId="14" fillId="0" borderId="2" xfId="12" applyFont="1" applyBorder="1" applyAlignment="1">
      <alignment horizontal="right" vertical="center"/>
    </xf>
    <xf numFmtId="0" fontId="51" fillId="0" borderId="0" xfId="12" applyFont="1" applyAlignment="1">
      <alignment horizontal="left" vertical="center"/>
    </xf>
    <xf numFmtId="0" fontId="6" fillId="0" borderId="30" xfId="16" applyBorder="1"/>
    <xf numFmtId="0" fontId="14" fillId="0" borderId="0" xfId="12" applyFont="1" applyAlignment="1">
      <alignment horizontal="center"/>
    </xf>
    <xf numFmtId="0" fontId="46" fillId="0" borderId="70" xfId="12" applyFont="1" applyBorder="1" applyAlignment="1">
      <alignment horizontal="center" vertical="center" wrapText="1"/>
    </xf>
    <xf numFmtId="0" fontId="46" fillId="0" borderId="56" xfId="12" applyFont="1" applyBorder="1" applyAlignment="1">
      <alignment horizontal="center" vertical="center" wrapText="1"/>
    </xf>
    <xf numFmtId="0" fontId="46" fillId="0" borderId="55" xfId="12" applyFont="1" applyBorder="1" applyAlignment="1">
      <alignment horizontal="center" vertical="center" wrapText="1"/>
    </xf>
    <xf numFmtId="0" fontId="46" fillId="0" borderId="55" xfId="12" applyFont="1" applyBorder="1" applyAlignment="1">
      <alignment horizontal="center" wrapText="1"/>
    </xf>
    <xf numFmtId="0" fontId="55" fillId="0" borderId="29" xfId="12" applyFont="1" applyBorder="1"/>
    <xf numFmtId="0" fontId="7" fillId="4" borderId="29" xfId="12" applyFill="1" applyBorder="1" applyAlignment="1">
      <alignment horizontal="center"/>
    </xf>
    <xf numFmtId="0" fontId="46" fillId="3" borderId="55" xfId="12" applyFont="1" applyFill="1" applyBorder="1"/>
    <xf numFmtId="3" fontId="7" fillId="3" borderId="55" xfId="12" applyNumberFormat="1" applyFill="1" applyBorder="1" applyAlignment="1">
      <alignment horizontal="center"/>
    </xf>
    <xf numFmtId="0" fontId="24" fillId="0" borderId="57" xfId="14" applyFont="1" applyBorder="1" applyAlignment="1">
      <alignment horizontal="left"/>
    </xf>
    <xf numFmtId="0" fontId="56" fillId="0" borderId="29" xfId="12" applyFont="1" applyBorder="1"/>
    <xf numFmtId="0" fontId="46" fillId="0" borderId="35" xfId="12" applyFont="1" applyBorder="1"/>
    <xf numFmtId="0" fontId="56" fillId="0" borderId="29" xfId="12" applyFont="1" applyBorder="1" applyAlignment="1">
      <alignment horizontal="left"/>
    </xf>
    <xf numFmtId="3" fontId="7" fillId="4" borderId="57" xfId="12" applyNumberFormat="1" applyFill="1" applyBorder="1" applyAlignment="1">
      <alignment horizontal="center"/>
    </xf>
    <xf numFmtId="0" fontId="56" fillId="0" borderId="71" xfId="12" applyFont="1" applyBorder="1"/>
    <xf numFmtId="3" fontId="7" fillId="4" borderId="72" xfId="12" applyNumberFormat="1" applyFill="1" applyBorder="1"/>
    <xf numFmtId="0" fontId="5" fillId="0" borderId="66" xfId="14" applyFont="1" applyBorder="1" applyAlignment="1">
      <alignment horizontal="left"/>
    </xf>
    <xf numFmtId="0" fontId="5" fillId="0" borderId="0" xfId="14" applyFont="1" applyAlignment="1">
      <alignment horizontal="left"/>
    </xf>
    <xf numFmtId="3" fontId="6" fillId="0" borderId="0" xfId="22" applyNumberFormat="1" applyAlignment="1">
      <alignment horizontal="center"/>
    </xf>
    <xf numFmtId="0" fontId="46" fillId="0" borderId="58" xfId="12" applyFont="1" applyBorder="1"/>
    <xf numFmtId="0" fontId="18" fillId="0" borderId="58" xfId="12" applyFont="1" applyBorder="1"/>
    <xf numFmtId="0" fontId="7" fillId="0" borderId="31" xfId="12" applyBorder="1" applyAlignment="1">
      <alignment horizontal="left" wrapText="1"/>
    </xf>
    <xf numFmtId="0" fontId="7" fillId="0" borderId="62" xfId="12" applyBorder="1" applyAlignment="1">
      <alignment horizontal="left"/>
    </xf>
    <xf numFmtId="0" fontId="7" fillId="0" borderId="72" xfId="12" applyBorder="1" applyAlignment="1">
      <alignment horizontal="center"/>
    </xf>
    <xf numFmtId="0" fontId="7" fillId="0" borderId="65" xfId="12" applyBorder="1" applyAlignment="1">
      <alignment horizontal="center"/>
    </xf>
    <xf numFmtId="0" fontId="7" fillId="0" borderId="33" xfId="12" applyBorder="1" applyAlignment="1">
      <alignment horizontal="center"/>
    </xf>
    <xf numFmtId="0" fontId="7" fillId="0" borderId="46" xfId="12" applyBorder="1" applyAlignment="1">
      <alignment horizontal="center"/>
    </xf>
    <xf numFmtId="0" fontId="7" fillId="0" borderId="73" xfId="12" applyBorder="1" applyAlignment="1">
      <alignment horizontal="center"/>
    </xf>
    <xf numFmtId="0" fontId="46" fillId="0" borderId="49" xfId="12" applyFont="1" applyBorder="1" applyAlignment="1">
      <alignment horizontal="center"/>
    </xf>
    <xf numFmtId="0" fontId="7" fillId="0" borderId="46" xfId="12" applyBorder="1"/>
    <xf numFmtId="0" fontId="7" fillId="0" borderId="73" xfId="12" applyBorder="1"/>
    <xf numFmtId="0" fontId="56" fillId="0" borderId="74" xfId="12" applyFont="1" applyBorder="1"/>
    <xf numFmtId="0" fontId="7" fillId="0" borderId="50" xfId="12" applyBorder="1"/>
    <xf numFmtId="0" fontId="7" fillId="0" borderId="75" xfId="12" applyBorder="1"/>
    <xf numFmtId="0" fontId="46" fillId="0" borderId="13" xfId="12" applyFont="1" applyBorder="1" applyAlignment="1">
      <alignment wrapText="1"/>
    </xf>
    <xf numFmtId="0" fontId="7" fillId="0" borderId="5" xfId="12" applyBorder="1" applyAlignment="1">
      <alignment horizontal="center"/>
    </xf>
    <xf numFmtId="0" fontId="7" fillId="0" borderId="2" xfId="12" applyBorder="1" applyAlignment="1">
      <alignment horizontal="center"/>
    </xf>
    <xf numFmtId="0" fontId="46" fillId="0" borderId="20" xfId="12" applyFont="1" applyBorder="1" applyAlignment="1">
      <alignment wrapText="1"/>
    </xf>
    <xf numFmtId="0" fontId="7" fillId="0" borderId="8" xfId="12" applyBorder="1" applyAlignment="1">
      <alignment horizontal="center"/>
    </xf>
    <xf numFmtId="0" fontId="46" fillId="0" borderId="15" xfId="12" applyFont="1" applyBorder="1" applyAlignment="1">
      <alignment wrapText="1"/>
    </xf>
    <xf numFmtId="0" fontId="7" fillId="0" borderId="76" xfId="12" applyBorder="1" applyAlignment="1">
      <alignment horizontal="left"/>
    </xf>
    <xf numFmtId="0" fontId="7" fillId="0" borderId="63" xfId="12" applyBorder="1" applyAlignment="1">
      <alignment horizontal="center"/>
    </xf>
    <xf numFmtId="0" fontId="7" fillId="0" borderId="29" xfId="12" applyBorder="1" applyAlignment="1">
      <alignment horizontal="center"/>
    </xf>
    <xf numFmtId="0" fontId="29" fillId="0" borderId="35" xfId="12" applyFont="1" applyBorder="1" applyAlignment="1">
      <alignment wrapText="1"/>
    </xf>
    <xf numFmtId="0" fontId="7" fillId="0" borderId="76" xfId="12" applyBorder="1" applyAlignment="1">
      <alignment horizontal="center"/>
    </xf>
    <xf numFmtId="0" fontId="7" fillId="0" borderId="24" xfId="12" applyBorder="1" applyAlignment="1">
      <alignment horizontal="center"/>
    </xf>
    <xf numFmtId="0" fontId="29" fillId="0" borderId="66" xfId="12" applyFont="1" applyBorder="1" applyAlignment="1">
      <alignment wrapText="1"/>
    </xf>
    <xf numFmtId="0" fontId="7" fillId="0" borderId="37" xfId="12" applyBorder="1"/>
    <xf numFmtId="0" fontId="46" fillId="0" borderId="57" xfId="12" applyFont="1" applyBorder="1" applyAlignment="1">
      <alignment horizontal="right"/>
    </xf>
    <xf numFmtId="0" fontId="13" fillId="0" borderId="2" xfId="16" applyFont="1" applyBorder="1" applyAlignment="1">
      <alignment horizontal="left" vertical="top" wrapText="1"/>
    </xf>
    <xf numFmtId="0" fontId="3" fillId="0" borderId="0" xfId="13" applyFont="1" applyAlignment="1">
      <alignment horizontal="left" vertical="top"/>
    </xf>
    <xf numFmtId="0" fontId="37" fillId="0" borderId="0" xfId="13" applyFont="1" applyAlignment="1">
      <alignment vertical="top"/>
    </xf>
    <xf numFmtId="0" fontId="5" fillId="0" borderId="0" xfId="13" applyFont="1" applyAlignment="1">
      <alignment vertical="top"/>
    </xf>
    <xf numFmtId="0" fontId="37" fillId="0" borderId="0" xfId="13" applyFont="1"/>
    <xf numFmtId="0" fontId="5" fillId="0" borderId="0" xfId="13" applyFont="1"/>
    <xf numFmtId="0" fontId="57" fillId="0" borderId="0" xfId="13" applyFont="1" applyAlignment="1">
      <alignment horizontal="left" vertical="top"/>
    </xf>
    <xf numFmtId="0" fontId="3" fillId="0" borderId="0" xfId="13" applyFont="1" applyAlignment="1">
      <alignment wrapText="1"/>
    </xf>
    <xf numFmtId="0" fontId="37" fillId="0" borderId="0" xfId="13" applyFont="1" applyAlignment="1">
      <alignment wrapText="1"/>
    </xf>
    <xf numFmtId="0" fontId="3" fillId="0" borderId="17" xfId="13" applyFont="1" applyBorder="1" applyAlignment="1">
      <alignment horizontal="right"/>
    </xf>
    <xf numFmtId="0" fontId="13" fillId="0" borderId="34" xfId="13" applyFont="1" applyBorder="1"/>
    <xf numFmtId="0" fontId="3" fillId="0" borderId="34" xfId="13" applyFont="1" applyBorder="1" applyAlignment="1">
      <alignment horizontal="center"/>
    </xf>
    <xf numFmtId="0" fontId="13" fillId="0" borderId="16" xfId="13" applyFont="1" applyBorder="1"/>
    <xf numFmtId="0" fontId="13" fillId="0" borderId="37" xfId="13" applyFont="1" applyBorder="1"/>
    <xf numFmtId="0" fontId="13" fillId="0" borderId="0" xfId="13" applyFont="1"/>
    <xf numFmtId="0" fontId="13" fillId="0" borderId="0" xfId="13" applyFont="1" applyAlignment="1">
      <alignment horizontal="center"/>
    </xf>
    <xf numFmtId="0" fontId="13" fillId="0" borderId="33" xfId="13" applyFont="1" applyBorder="1"/>
    <xf numFmtId="0" fontId="58" fillId="0" borderId="37" xfId="13" applyFont="1" applyBorder="1"/>
    <xf numFmtId="0" fontId="59" fillId="0" borderId="0" xfId="13" applyFont="1"/>
    <xf numFmtId="0" fontId="4" fillId="0" borderId="0" xfId="13" applyFont="1"/>
    <xf numFmtId="0" fontId="59" fillId="0" borderId="33" xfId="13" applyFont="1" applyBorder="1"/>
    <xf numFmtId="0" fontId="5" fillId="0" borderId="77" xfId="13" applyFont="1" applyBorder="1"/>
    <xf numFmtId="0" fontId="13" fillId="0" borderId="38" xfId="13" applyFont="1" applyBorder="1"/>
    <xf numFmtId="0" fontId="13" fillId="0" borderId="3" xfId="13" applyFont="1" applyBorder="1" applyAlignment="1">
      <alignment horizontal="center" wrapText="1"/>
    </xf>
    <xf numFmtId="0" fontId="13" fillId="0" borderId="4" xfId="13" applyFont="1" applyBorder="1" applyAlignment="1">
      <alignment horizontal="center" wrapText="1"/>
    </xf>
    <xf numFmtId="0" fontId="13" fillId="0" borderId="2" xfId="13" applyFont="1" applyBorder="1" applyAlignment="1">
      <alignment horizontal="center" wrapText="1"/>
    </xf>
    <xf numFmtId="0" fontId="13" fillId="0" borderId="9" xfId="13" applyFont="1" applyBorder="1" applyAlignment="1">
      <alignment horizontal="center" wrapText="1"/>
    </xf>
    <xf numFmtId="0" fontId="13" fillId="0" borderId="38" xfId="13" applyFont="1" applyBorder="1" applyAlignment="1">
      <alignment horizontal="center"/>
    </xf>
    <xf numFmtId="0" fontId="13" fillId="5" borderId="38" xfId="13" applyFont="1" applyFill="1" applyBorder="1" applyAlignment="1">
      <alignment horizontal="center" wrapText="1"/>
    </xf>
    <xf numFmtId="0" fontId="13" fillId="6" borderId="0" xfId="13" applyFont="1" applyFill="1" applyAlignment="1">
      <alignment horizontal="center" wrapText="1"/>
    </xf>
    <xf numFmtId="0" fontId="13" fillId="0" borderId="68" xfId="13" applyFont="1" applyBorder="1" applyAlignment="1">
      <alignment horizontal="center" wrapText="1"/>
    </xf>
    <xf numFmtId="0" fontId="13" fillId="0" borderId="0" xfId="13" applyFont="1" applyAlignment="1">
      <alignment horizontal="center" wrapText="1"/>
    </xf>
    <xf numFmtId="0" fontId="29" fillId="5" borderId="78" xfId="13" applyFont="1" applyFill="1" applyBorder="1" applyAlignment="1">
      <alignment horizontal="center" wrapText="1"/>
    </xf>
    <xf numFmtId="0" fontId="29" fillId="5" borderId="32" xfId="13" applyFont="1" applyFill="1" applyBorder="1" applyAlignment="1">
      <alignment horizontal="center" wrapText="1"/>
    </xf>
    <xf numFmtId="0" fontId="29" fillId="5" borderId="0" xfId="13" applyFont="1" applyFill="1" applyAlignment="1">
      <alignment horizontal="center" wrapText="1"/>
    </xf>
    <xf numFmtId="0" fontId="13" fillId="6" borderId="37" xfId="13" applyFont="1" applyFill="1" applyBorder="1" applyAlignment="1">
      <alignment horizontal="center" wrapText="1"/>
    </xf>
    <xf numFmtId="0" fontId="13" fillId="6" borderId="79" xfId="13" applyFont="1" applyFill="1" applyBorder="1" applyAlignment="1">
      <alignment horizontal="center" wrapText="1"/>
    </xf>
    <xf numFmtId="0" fontId="4" fillId="0" borderId="47" xfId="13" applyFont="1" applyBorder="1"/>
    <xf numFmtId="3" fontId="13" fillId="3" borderId="13" xfId="13" applyNumberFormat="1" applyFont="1" applyFill="1" applyBorder="1"/>
    <xf numFmtId="0" fontId="4" fillId="7" borderId="38" xfId="13" applyFont="1" applyFill="1" applyBorder="1"/>
    <xf numFmtId="0" fontId="5" fillId="0" borderId="47" xfId="13" applyFont="1" applyBorder="1"/>
    <xf numFmtId="0" fontId="4" fillId="7" borderId="35" xfId="13" applyFont="1" applyFill="1" applyBorder="1"/>
    <xf numFmtId="0" fontId="5" fillId="0" borderId="35" xfId="13" applyFont="1" applyBorder="1"/>
    <xf numFmtId="0" fontId="5" fillId="0" borderId="66" xfId="13" applyFont="1" applyBorder="1"/>
    <xf numFmtId="0" fontId="5" fillId="0" borderId="37" xfId="13" applyFont="1" applyBorder="1"/>
    <xf numFmtId="0" fontId="37" fillId="0" borderId="33" xfId="13" applyFont="1" applyBorder="1"/>
    <xf numFmtId="3" fontId="13" fillId="16" borderId="9" xfId="13" applyNumberFormat="1" applyFont="1" applyFill="1" applyBorder="1"/>
    <xf numFmtId="0" fontId="60" fillId="0" borderId="7" xfId="12" applyFont="1" applyBorder="1"/>
    <xf numFmtId="0" fontId="7" fillId="0" borderId="32" xfId="12" applyBorder="1"/>
    <xf numFmtId="0" fontId="37" fillId="0" borderId="32" xfId="13" applyFont="1" applyBorder="1"/>
    <xf numFmtId="0" fontId="37" fillId="0" borderId="10" xfId="13" applyFont="1" applyBorder="1"/>
    <xf numFmtId="0" fontId="13" fillId="0" borderId="32" xfId="13" applyFont="1" applyBorder="1"/>
    <xf numFmtId="0" fontId="27" fillId="0" borderId="17" xfId="13" applyFont="1" applyBorder="1"/>
    <xf numFmtId="0" fontId="13" fillId="0" borderId="34" xfId="13" applyFont="1" applyBorder="1" applyAlignment="1">
      <alignment horizontal="center"/>
    </xf>
    <xf numFmtId="0" fontId="81" fillId="0" borderId="0" xfId="8" applyFont="1"/>
    <xf numFmtId="0" fontId="27" fillId="0" borderId="37" xfId="13" applyFont="1" applyBorder="1" applyAlignment="1">
      <alignment wrapText="1"/>
    </xf>
    <xf numFmtId="0" fontId="81" fillId="0" borderId="33" xfId="8" applyFont="1" applyBorder="1"/>
    <xf numFmtId="0" fontId="81" fillId="0" borderId="37" xfId="8" applyFont="1" applyBorder="1"/>
    <xf numFmtId="0" fontId="27" fillId="0" borderId="37" xfId="13" applyFont="1" applyBorder="1"/>
    <xf numFmtId="0" fontId="4" fillId="0" borderId="37" xfId="13" applyFont="1" applyBorder="1"/>
    <xf numFmtId="0" fontId="5" fillId="0" borderId="37" xfId="9" applyFont="1" applyBorder="1"/>
    <xf numFmtId="0" fontId="13" fillId="0" borderId="0" xfId="9" applyFont="1"/>
    <xf numFmtId="0" fontId="13" fillId="0" borderId="37" xfId="9" applyFont="1" applyBorder="1"/>
    <xf numFmtId="0" fontId="13" fillId="0" borderId="0" xfId="9" applyFont="1" applyAlignment="1">
      <alignment horizontal="center"/>
    </xf>
    <xf numFmtId="0" fontId="13" fillId="0" borderId="7" xfId="9" applyFont="1" applyBorder="1"/>
    <xf numFmtId="0" fontId="13" fillId="0" borderId="32" xfId="9" applyFont="1" applyBorder="1"/>
    <xf numFmtId="0" fontId="7" fillId="0" borderId="2" xfId="13" applyFont="1" applyBorder="1" applyAlignment="1">
      <alignment horizontal="right" vertical="top" wrapText="1"/>
    </xf>
    <xf numFmtId="0" fontId="37" fillId="0" borderId="34" xfId="13" applyFont="1" applyBorder="1"/>
    <xf numFmtId="0" fontId="5" fillId="0" borderId="34" xfId="13" applyFont="1" applyBorder="1"/>
    <xf numFmtId="0" fontId="6" fillId="0" borderId="34" xfId="13" applyBorder="1"/>
    <xf numFmtId="0" fontId="6" fillId="0" borderId="37" xfId="13" applyBorder="1"/>
    <xf numFmtId="0" fontId="6" fillId="0" borderId="0" xfId="13"/>
    <xf numFmtId="0" fontId="6" fillId="0" borderId="0" xfId="13" applyAlignment="1">
      <alignment horizontal="right"/>
    </xf>
    <xf numFmtId="0" fontId="6" fillId="0" borderId="0" xfId="13" applyAlignment="1">
      <alignment horizontal="left"/>
    </xf>
    <xf numFmtId="0" fontId="37" fillId="0" borderId="0" xfId="13" applyFont="1" applyAlignment="1">
      <alignment horizontal="center"/>
    </xf>
    <xf numFmtId="0" fontId="10" fillId="0" borderId="37" xfId="13" applyFont="1" applyBorder="1"/>
    <xf numFmtId="0" fontId="5" fillId="0" borderId="8" xfId="13" applyFont="1" applyBorder="1"/>
    <xf numFmtId="0" fontId="37" fillId="0" borderId="16" xfId="13" applyFont="1" applyBorder="1" applyAlignment="1">
      <alignment horizontal="center"/>
    </xf>
    <xf numFmtId="0" fontId="13" fillId="0" borderId="46" xfId="13" applyFont="1" applyBorder="1"/>
    <xf numFmtId="0" fontId="13" fillId="0" borderId="37" xfId="13" applyFont="1" applyBorder="1" applyAlignment="1">
      <alignment horizontal="center" wrapText="1"/>
    </xf>
    <xf numFmtId="0" fontId="13" fillId="0" borderId="46" xfId="13" applyFont="1" applyBorder="1" applyAlignment="1">
      <alignment horizontal="center"/>
    </xf>
    <xf numFmtId="0" fontId="13" fillId="5" borderId="3" xfId="13" applyFont="1" applyFill="1" applyBorder="1" applyAlignment="1">
      <alignment horizontal="center" wrapText="1"/>
    </xf>
    <xf numFmtId="0" fontId="13" fillId="6" borderId="3" xfId="13" applyFont="1" applyFill="1" applyBorder="1" applyAlignment="1">
      <alignment horizontal="center" wrapText="1"/>
    </xf>
    <xf numFmtId="0" fontId="13" fillId="5" borderId="2" xfId="13" applyFont="1" applyFill="1" applyBorder="1" applyAlignment="1">
      <alignment horizontal="center" wrapText="1"/>
    </xf>
    <xf numFmtId="0" fontId="13" fillId="5" borderId="0" xfId="13" applyFont="1" applyFill="1" applyAlignment="1">
      <alignment horizontal="center" wrapText="1"/>
    </xf>
    <xf numFmtId="0" fontId="29" fillId="6" borderId="37" xfId="13" applyFont="1" applyFill="1" applyBorder="1" applyAlignment="1">
      <alignment horizontal="center" wrapText="1"/>
    </xf>
    <xf numFmtId="0" fontId="29" fillId="6" borderId="2" xfId="13" applyFont="1" applyFill="1" applyBorder="1" applyAlignment="1">
      <alignment horizontal="center" wrapText="1"/>
    </xf>
    <xf numFmtId="0" fontId="29" fillId="6" borderId="33" xfId="13" applyFont="1" applyFill="1" applyBorder="1" applyAlignment="1">
      <alignment horizontal="center" wrapText="1"/>
    </xf>
    <xf numFmtId="0" fontId="4" fillId="3" borderId="2" xfId="13" applyFont="1" applyFill="1" applyBorder="1"/>
    <xf numFmtId="0" fontId="4" fillId="7" borderId="46" xfId="13" applyFont="1" applyFill="1" applyBorder="1"/>
    <xf numFmtId="0" fontId="5" fillId="0" borderId="2" xfId="13" applyFont="1" applyBorder="1"/>
    <xf numFmtId="0" fontId="5" fillId="7" borderId="8" xfId="13" applyFont="1" applyFill="1" applyBorder="1"/>
    <xf numFmtId="0" fontId="5" fillId="0" borderId="17" xfId="13" applyFont="1" applyBorder="1"/>
    <xf numFmtId="0" fontId="13" fillId="5" borderId="37" xfId="13" applyFont="1" applyFill="1" applyBorder="1" applyAlignment="1">
      <alignment horizontal="center" wrapText="1"/>
    </xf>
    <xf numFmtId="0" fontId="13" fillId="6" borderId="2" xfId="13" applyFont="1" applyFill="1" applyBorder="1" applyAlignment="1">
      <alignment horizontal="center" wrapText="1"/>
    </xf>
    <xf numFmtId="0" fontId="13" fillId="6" borderId="33" xfId="13" applyFont="1" applyFill="1" applyBorder="1" applyAlignment="1">
      <alignment horizontal="center" wrapText="1"/>
    </xf>
    <xf numFmtId="0" fontId="4" fillId="7" borderId="37" xfId="13" applyFont="1" applyFill="1" applyBorder="1"/>
    <xf numFmtId="0" fontId="5" fillId="7" borderId="17" xfId="13" applyFont="1" applyFill="1" applyBorder="1"/>
    <xf numFmtId="0" fontId="37" fillId="0" borderId="37" xfId="13" applyFont="1" applyBorder="1" applyAlignment="1">
      <alignment horizontal="left"/>
    </xf>
    <xf numFmtId="0" fontId="37" fillId="0" borderId="32" xfId="13" applyFont="1" applyBorder="1" applyAlignment="1">
      <alignment horizontal="left"/>
    </xf>
    <xf numFmtId="0" fontId="37" fillId="0" borderId="10" xfId="13" applyFont="1" applyBorder="1" applyAlignment="1">
      <alignment horizontal="left"/>
    </xf>
    <xf numFmtId="0" fontId="75" fillId="0" borderId="17" xfId="8" applyBorder="1"/>
    <xf numFmtId="0" fontId="75" fillId="0" borderId="34" xfId="8" applyBorder="1"/>
    <xf numFmtId="0" fontId="75" fillId="0" borderId="16" xfId="8" applyBorder="1"/>
    <xf numFmtId="0" fontId="37" fillId="0" borderId="7" xfId="13" applyFont="1" applyBorder="1"/>
    <xf numFmtId="0" fontId="46" fillId="0" borderId="2" xfId="13" applyFont="1" applyBorder="1" applyAlignment="1">
      <alignment horizontal="right" vertical="top" wrapText="1"/>
    </xf>
    <xf numFmtId="0" fontId="87" fillId="0" borderId="0" xfId="13" applyFont="1" applyAlignment="1">
      <alignment horizontal="right" vertical="top" wrapText="1"/>
    </xf>
    <xf numFmtId="0" fontId="14" fillId="0" borderId="0" xfId="12" applyFont="1" applyAlignment="1">
      <alignment horizontal="left"/>
    </xf>
    <xf numFmtId="0" fontId="46" fillId="0" borderId="29" xfId="12" applyFont="1" applyBorder="1" applyAlignment="1">
      <alignment horizontal="left" vertical="center" wrapText="1"/>
    </xf>
    <xf numFmtId="0" fontId="46" fillId="0" borderId="0" xfId="12" applyFont="1" applyAlignment="1">
      <alignment horizontal="left" vertical="center" wrapText="1"/>
    </xf>
    <xf numFmtId="1" fontId="14" fillId="0" borderId="23" xfId="12" applyNumberFormat="1" applyFont="1" applyBorder="1" applyAlignment="1">
      <alignment horizontal="right" vertical="center"/>
    </xf>
    <xf numFmtId="1" fontId="14" fillId="0" borderId="24" xfId="12" applyNumberFormat="1" applyFont="1" applyBorder="1" applyAlignment="1">
      <alignment horizontal="right" vertical="center"/>
    </xf>
    <xf numFmtId="0" fontId="7" fillId="0" borderId="38" xfId="12" applyBorder="1"/>
    <xf numFmtId="0" fontId="6" fillId="0" borderId="30" xfId="15" applyBorder="1"/>
    <xf numFmtId="0" fontId="56" fillId="0" borderId="2" xfId="12" applyFont="1" applyBorder="1" applyAlignment="1">
      <alignment horizontal="center"/>
    </xf>
    <xf numFmtId="0" fontId="56" fillId="0" borderId="9" xfId="12" applyFont="1" applyBorder="1" applyAlignment="1">
      <alignment horizontal="center"/>
    </xf>
    <xf numFmtId="0" fontId="14" fillId="3" borderId="30" xfId="12" applyFont="1" applyFill="1" applyBorder="1"/>
    <xf numFmtId="3" fontId="7" fillId="3" borderId="18" xfId="12" applyNumberFormat="1" applyFill="1" applyBorder="1"/>
    <xf numFmtId="3" fontId="7" fillId="3" borderId="21" xfId="12" applyNumberFormat="1" applyFill="1" applyBorder="1"/>
    <xf numFmtId="10" fontId="7" fillId="3" borderId="21" xfId="12" applyNumberFormat="1" applyFill="1" applyBorder="1"/>
    <xf numFmtId="10" fontId="7" fillId="3" borderId="19" xfId="12" applyNumberFormat="1" applyFill="1" applyBorder="1"/>
    <xf numFmtId="0" fontId="14" fillId="10" borderId="0" xfId="12" applyFont="1" applyFill="1"/>
    <xf numFmtId="0" fontId="7" fillId="10" borderId="0" xfId="12" applyFill="1"/>
    <xf numFmtId="10" fontId="7" fillId="3" borderId="2" xfId="12" applyNumberFormat="1" applyFill="1" applyBorder="1"/>
    <xf numFmtId="10" fontId="7" fillId="3" borderId="9" xfId="12" applyNumberFormat="1" applyFill="1" applyBorder="1"/>
    <xf numFmtId="0" fontId="7" fillId="0" borderId="13" xfId="12" applyBorder="1"/>
    <xf numFmtId="0" fontId="7" fillId="0" borderId="20" xfId="12" applyBorder="1"/>
    <xf numFmtId="0" fontId="88" fillId="0" borderId="0" xfId="13" applyFont="1" applyAlignment="1">
      <alignment horizontal="left"/>
    </xf>
    <xf numFmtId="0" fontId="61" fillId="0" borderId="0" xfId="12" applyFont="1"/>
    <xf numFmtId="0" fontId="29" fillId="0" borderId="0" xfId="12" applyFont="1"/>
    <xf numFmtId="0" fontId="7" fillId="0" borderId="15" xfId="12" applyBorder="1"/>
    <xf numFmtId="0" fontId="7" fillId="0" borderId="13" xfId="12" applyBorder="1" applyAlignment="1">
      <alignment wrapText="1"/>
    </xf>
    <xf numFmtId="0" fontId="18" fillId="0" borderId="0" xfId="13" applyFont="1" applyAlignment="1">
      <alignment horizontal="left"/>
    </xf>
    <xf numFmtId="10" fontId="29" fillId="0" borderId="0" xfId="12" applyNumberFormat="1" applyFont="1"/>
    <xf numFmtId="0" fontId="7" fillId="0" borderId="47" xfId="12" applyBorder="1"/>
    <xf numFmtId="10" fontId="7" fillId="0" borderId="0" xfId="12" applyNumberFormat="1"/>
    <xf numFmtId="0" fontId="46" fillId="0" borderId="2" xfId="21" applyFont="1" applyBorder="1" applyAlignment="1">
      <alignment horizontal="right" vertical="top" wrapText="1"/>
    </xf>
    <xf numFmtId="0" fontId="13" fillId="0" borderId="0" xfId="21" applyFont="1" applyAlignment="1">
      <alignment horizontal="center"/>
    </xf>
    <xf numFmtId="0" fontId="6" fillId="0" borderId="0" xfId="17" applyAlignment="1">
      <alignment horizontal="center" wrapText="1"/>
    </xf>
    <xf numFmtId="0" fontId="87" fillId="0" borderId="0" xfId="21" applyFont="1" applyAlignment="1">
      <alignment horizontal="right" vertical="top" wrapText="1"/>
    </xf>
    <xf numFmtId="3" fontId="6" fillId="0" borderId="1" xfId="17" applyNumberFormat="1" applyBorder="1" applyAlignment="1">
      <alignment horizontal="right" wrapText="1"/>
    </xf>
    <xf numFmtId="168" fontId="6" fillId="0" borderId="1" xfId="17" applyNumberFormat="1" applyBorder="1" applyAlignment="1">
      <alignment horizontal="right" wrapText="1"/>
    </xf>
    <xf numFmtId="4" fontId="6" fillId="0" borderId="1" xfId="17" applyNumberFormat="1" applyBorder="1" applyAlignment="1">
      <alignment horizontal="right" wrapText="1"/>
    </xf>
    <xf numFmtId="3" fontId="6" fillId="0" borderId="0" xfId="17" applyNumberFormat="1" applyAlignment="1">
      <alignment horizontal="right" wrapText="1"/>
    </xf>
    <xf numFmtId="168" fontId="6" fillId="0" borderId="0" xfId="17" applyNumberFormat="1" applyAlignment="1">
      <alignment horizontal="right" wrapText="1"/>
    </xf>
    <xf numFmtId="4" fontId="6" fillId="0" borderId="0" xfId="17" applyNumberFormat="1" applyAlignment="1">
      <alignment horizontal="right" wrapText="1"/>
    </xf>
    <xf numFmtId="0" fontId="6" fillId="0" borderId="28" xfId="15" applyBorder="1"/>
    <xf numFmtId="3" fontId="7" fillId="3" borderId="20" xfId="12" applyNumberFormat="1" applyFill="1" applyBorder="1"/>
    <xf numFmtId="0" fontId="7" fillId="0" borderId="11" xfId="12" applyBorder="1"/>
    <xf numFmtId="10" fontId="7" fillId="3" borderId="5" xfId="12" applyNumberFormat="1" applyFill="1" applyBorder="1"/>
    <xf numFmtId="10" fontId="7" fillId="3" borderId="12" xfId="12" applyNumberFormat="1" applyFill="1" applyBorder="1"/>
    <xf numFmtId="0" fontId="7" fillId="0" borderId="2" xfId="21" applyFont="1" applyBorder="1" applyAlignment="1">
      <alignment horizontal="right" vertical="top" wrapText="1"/>
    </xf>
    <xf numFmtId="0" fontId="36" fillId="0" borderId="0" xfId="12" applyFont="1"/>
    <xf numFmtId="0" fontId="7" fillId="0" borderId="20" xfId="12" applyBorder="1" applyAlignment="1">
      <alignment horizontal="left" wrapText="1"/>
    </xf>
    <xf numFmtId="0" fontId="62" fillId="0" borderId="2" xfId="12" applyFont="1" applyBorder="1" applyAlignment="1">
      <alignment vertical="top" wrapText="1"/>
    </xf>
    <xf numFmtId="0" fontId="62" fillId="0" borderId="2" xfId="12" applyFont="1" applyBorder="1" applyAlignment="1">
      <alignment horizontal="center" vertical="top" wrapText="1"/>
    </xf>
    <xf numFmtId="0" fontId="62" fillId="0" borderId="0" xfId="12" applyFont="1" applyAlignment="1">
      <alignment vertical="top"/>
    </xf>
    <xf numFmtId="0" fontId="62" fillId="0" borderId="0" xfId="12" applyFont="1" applyAlignment="1">
      <alignment horizontal="center" vertical="top" wrapText="1"/>
    </xf>
    <xf numFmtId="0" fontId="5" fillId="0" borderId="2" xfId="21" applyFont="1" applyBorder="1" applyAlignment="1">
      <alignment horizontal="right" vertical="top" wrapText="1"/>
    </xf>
    <xf numFmtId="0" fontId="5" fillId="0" borderId="0" xfId="21" applyFont="1" applyAlignment="1">
      <alignment horizontal="right" vertical="top" wrapText="1"/>
    </xf>
    <xf numFmtId="0" fontId="5" fillId="0" borderId="0" xfId="21" applyFont="1" applyAlignment="1">
      <alignment horizontal="left"/>
    </xf>
    <xf numFmtId="0" fontId="4" fillId="2" borderId="8" xfId="0" applyFont="1" applyFill="1" applyBorder="1" applyAlignment="1">
      <alignment horizontal="center" wrapText="1"/>
    </xf>
    <xf numFmtId="3" fontId="0" fillId="4" borderId="17" xfId="3" applyNumberFormat="1" applyFont="1" applyFill="1" applyBorder="1" applyAlignment="1" applyProtection="1"/>
    <xf numFmtId="3" fontId="0" fillId="4" borderId="34" xfId="3" applyNumberFormat="1" applyFont="1" applyFill="1" applyBorder="1" applyAlignment="1" applyProtection="1"/>
    <xf numFmtId="3" fontId="0" fillId="4" borderId="16" xfId="3" applyNumberFormat="1" applyFont="1" applyFill="1" applyBorder="1" applyAlignment="1" applyProtection="1"/>
    <xf numFmtId="3" fontId="0" fillId="4" borderId="37" xfId="3" applyNumberFormat="1" applyFont="1" applyFill="1" applyBorder="1" applyAlignment="1" applyProtection="1"/>
    <xf numFmtId="3" fontId="0" fillId="4" borderId="0" xfId="3" applyNumberFormat="1" applyFont="1" applyFill="1" applyBorder="1" applyAlignment="1" applyProtection="1"/>
    <xf numFmtId="3" fontId="0" fillId="4" borderId="33" xfId="3" applyNumberFormat="1" applyFont="1" applyFill="1" applyBorder="1" applyAlignment="1" applyProtection="1"/>
    <xf numFmtId="3" fontId="0" fillId="4" borderId="7" xfId="3" applyNumberFormat="1" applyFont="1" applyFill="1" applyBorder="1" applyAlignment="1" applyProtection="1"/>
    <xf numFmtId="3" fontId="0" fillId="4" borderId="32" xfId="3" applyNumberFormat="1" applyFont="1" applyFill="1" applyBorder="1" applyAlignment="1" applyProtection="1"/>
    <xf numFmtId="3" fontId="0" fillId="4" borderId="10" xfId="3" applyNumberFormat="1" applyFont="1" applyFill="1" applyBorder="1" applyAlignment="1" applyProtection="1"/>
    <xf numFmtId="3" fontId="0" fillId="0" borderId="4" xfId="0" applyNumberFormat="1" applyBorder="1" applyProtection="1">
      <protection locked="0"/>
    </xf>
    <xf numFmtId="0" fontId="0" fillId="3" borderId="8" xfId="0" applyFill="1" applyBorder="1"/>
    <xf numFmtId="3" fontId="0" fillId="17" borderId="2" xfId="0" applyNumberFormat="1" applyFill="1" applyBorder="1"/>
    <xf numFmtId="0" fontId="4" fillId="2" borderId="3" xfId="0" applyFont="1" applyFill="1" applyBorder="1"/>
    <xf numFmtId="0" fontId="4" fillId="2" borderId="36" xfId="0" applyFont="1" applyFill="1" applyBorder="1"/>
    <xf numFmtId="0" fontId="4" fillId="2" borderId="4" xfId="0" applyFont="1" applyFill="1" applyBorder="1"/>
    <xf numFmtId="165" fontId="3" fillId="17" borderId="2" xfId="5" applyNumberFormat="1" applyFont="1" applyFill="1" applyBorder="1" applyAlignment="1" applyProtection="1"/>
    <xf numFmtId="0" fontId="6" fillId="0" borderId="0" xfId="0" applyFont="1" applyAlignment="1">
      <alignment horizontal="left" indent="11"/>
    </xf>
    <xf numFmtId="0" fontId="5" fillId="0" borderId="0" xfId="0" applyFont="1" applyAlignment="1">
      <alignment horizontal="left" indent="11"/>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6" fillId="0" borderId="2" xfId="0" applyFont="1" applyBorder="1" applyAlignment="1">
      <alignment vertical="center"/>
    </xf>
    <xf numFmtId="0" fontId="6" fillId="0" borderId="0" xfId="0" applyFont="1" applyAlignment="1">
      <alignment vertical="center"/>
    </xf>
    <xf numFmtId="0" fontId="0" fillId="0" borderId="0" xfId="0" applyAlignment="1" applyProtection="1">
      <alignment vertical="center"/>
      <protection locked="0" hidden="1"/>
    </xf>
    <xf numFmtId="3" fontId="7" fillId="3" borderId="2" xfId="0" applyNumberFormat="1" applyFont="1" applyFill="1" applyBorder="1"/>
    <xf numFmtId="3" fontId="7" fillId="14" borderId="2" xfId="0" applyNumberFormat="1" applyFont="1" applyFill="1" applyBorder="1"/>
    <xf numFmtId="165" fontId="3" fillId="17" borderId="2" xfId="0" applyNumberFormat="1" applyFont="1" applyFill="1" applyBorder="1" applyAlignment="1">
      <alignment wrapText="1"/>
    </xf>
    <xf numFmtId="0" fontId="4" fillId="2" borderId="2" xfId="20" applyFont="1" applyFill="1" applyBorder="1" applyAlignment="1">
      <alignment horizontal="center" wrapText="1"/>
    </xf>
    <xf numFmtId="0" fontId="0" fillId="14" borderId="2" xfId="0" applyFill="1" applyBorder="1" applyAlignment="1">
      <alignment wrapText="1"/>
    </xf>
    <xf numFmtId="3" fontId="7" fillId="14" borderId="10" xfId="12" applyNumberFormat="1" applyFill="1" applyBorder="1"/>
    <xf numFmtId="3" fontId="7" fillId="14" borderId="7" xfId="12" applyNumberFormat="1" applyFill="1" applyBorder="1"/>
    <xf numFmtId="3" fontId="7" fillId="14" borderId="11" xfId="12" applyNumberFormat="1" applyFill="1" applyBorder="1"/>
    <xf numFmtId="3" fontId="7" fillId="14" borderId="12" xfId="12" applyNumberFormat="1" applyFill="1" applyBorder="1"/>
    <xf numFmtId="0" fontId="4" fillId="0" borderId="0" xfId="13" applyFont="1" applyAlignment="1">
      <alignment horizontal="center"/>
    </xf>
    <xf numFmtId="0" fontId="4" fillId="18" borderId="2" xfId="21" applyFont="1" applyFill="1" applyBorder="1" applyAlignment="1">
      <alignment horizontal="center" wrapText="1"/>
    </xf>
    <xf numFmtId="0" fontId="13" fillId="0" borderId="2" xfId="9" applyFont="1" applyBorder="1" applyAlignment="1" applyProtection="1">
      <alignment wrapText="1"/>
      <protection locked="0"/>
    </xf>
    <xf numFmtId="0" fontId="6" fillId="0" borderId="2" xfId="0" applyFont="1" applyBorder="1" applyAlignment="1">
      <alignment vertical="center" wrapText="1"/>
    </xf>
    <xf numFmtId="0" fontId="29" fillId="0" borderId="48" xfId="12" applyFont="1" applyBorder="1" applyAlignment="1" applyProtection="1">
      <alignment horizontal="left" wrapText="1"/>
      <protection locked="0"/>
    </xf>
    <xf numFmtId="0" fontId="29" fillId="0" borderId="69" xfId="12" applyFont="1" applyBorder="1" applyAlignment="1" applyProtection="1">
      <alignment horizontal="left" wrapText="1"/>
      <protection locked="0"/>
    </xf>
    <xf numFmtId="0" fontId="29" fillId="0" borderId="55" xfId="12" applyFont="1" applyBorder="1" applyAlignment="1" applyProtection="1">
      <alignment horizontal="left" wrapText="1"/>
      <protection locked="0"/>
    </xf>
    <xf numFmtId="3" fontId="69" fillId="14" borderId="2" xfId="3" applyNumberFormat="1" applyFont="1" applyFill="1" applyBorder="1" applyProtection="1"/>
    <xf numFmtId="3" fontId="0" fillId="19" borderId="2" xfId="0" applyNumberFormat="1" applyFill="1" applyBorder="1" applyProtection="1">
      <protection locked="0"/>
    </xf>
    <xf numFmtId="0" fontId="89" fillId="0" borderId="2" xfId="0" applyFont="1" applyBorder="1" applyAlignment="1">
      <alignment vertical="center" wrapText="1"/>
    </xf>
    <xf numFmtId="0" fontId="89" fillId="0" borderId="2" xfId="0" applyFont="1" applyBorder="1" applyAlignment="1">
      <alignment vertical="center"/>
    </xf>
    <xf numFmtId="0" fontId="0" fillId="0" borderId="2" xfId="0" applyBorder="1" applyAlignment="1" applyProtection="1">
      <alignment wrapText="1"/>
      <protection locked="0"/>
    </xf>
    <xf numFmtId="0" fontId="6" fillId="0" borderId="0" xfId="0" applyFont="1" applyAlignment="1" applyProtection="1">
      <alignment horizontal="center" vertical="center"/>
      <protection locked="0"/>
    </xf>
    <xf numFmtId="3" fontId="7" fillId="14" borderId="2" xfId="12" applyNumberFormat="1" applyFill="1" applyBorder="1"/>
    <xf numFmtId="3" fontId="7" fillId="0" borderId="8" xfId="12" applyNumberFormat="1" applyBorder="1"/>
    <xf numFmtId="0" fontId="29" fillId="14" borderId="57" xfId="12" applyFont="1" applyFill="1" applyBorder="1" applyAlignment="1">
      <alignment horizontal="left" wrapText="1"/>
    </xf>
    <xf numFmtId="0" fontId="29" fillId="14" borderId="0" xfId="12" applyFont="1" applyFill="1" applyAlignment="1">
      <alignment horizontal="left" wrapText="1"/>
    </xf>
    <xf numFmtId="0" fontId="29" fillId="14" borderId="58" xfId="12" applyFont="1" applyFill="1" applyBorder="1" applyAlignment="1">
      <alignment horizontal="left" wrapText="1"/>
    </xf>
    <xf numFmtId="3" fontId="14" fillId="0" borderId="8" xfId="12" applyNumberFormat="1" applyFont="1" applyBorder="1" applyAlignment="1">
      <alignment horizontal="right"/>
    </xf>
    <xf numFmtId="0" fontId="22" fillId="0" borderId="0" xfId="0" applyFont="1" applyAlignment="1">
      <alignment horizontal="right" vertical="top" indent="1"/>
    </xf>
    <xf numFmtId="0" fontId="22" fillId="0" borderId="0" xfId="0" applyFont="1" applyAlignment="1">
      <alignment horizontal="right" vertical="top" wrapText="1" indent="1"/>
    </xf>
    <xf numFmtId="169" fontId="6" fillId="0" borderId="2" xfId="0" applyNumberFormat="1" applyFont="1" applyBorder="1" applyAlignment="1" applyProtection="1">
      <alignment horizontal="left"/>
      <protection locked="0"/>
    </xf>
    <xf numFmtId="169" fontId="6" fillId="0" borderId="4" xfId="0" applyNumberFormat="1" applyFont="1" applyBorder="1" applyAlignment="1" applyProtection="1">
      <alignment horizontal="left"/>
      <protection locked="0"/>
    </xf>
    <xf numFmtId="169" fontId="6" fillId="0" borderId="2" xfId="18" applyNumberFormat="1" applyBorder="1" applyAlignment="1" applyProtection="1">
      <alignment horizontal="left"/>
      <protection locked="0"/>
    </xf>
    <xf numFmtId="169" fontId="7" fillId="0" borderId="3" xfId="0" applyNumberFormat="1" applyFont="1" applyBorder="1" applyAlignment="1" applyProtection="1">
      <alignment horizontal="left"/>
      <protection locked="0"/>
    </xf>
    <xf numFmtId="169" fontId="7" fillId="0" borderId="2" xfId="0" applyNumberFormat="1" applyFont="1" applyBorder="1" applyAlignment="1" applyProtection="1">
      <alignment horizontal="left"/>
      <protection locked="0"/>
    </xf>
    <xf numFmtId="169" fontId="7" fillId="0" borderId="2" xfId="12" applyNumberFormat="1" applyBorder="1" applyAlignment="1" applyProtection="1">
      <alignment horizontal="left" vertical="center"/>
      <protection locked="0"/>
    </xf>
    <xf numFmtId="169" fontId="7" fillId="0" borderId="36" xfId="12" applyNumberFormat="1" applyBorder="1" applyAlignment="1" applyProtection="1">
      <alignment horizontal="left"/>
      <protection locked="0"/>
    </xf>
    <xf numFmtId="169" fontId="90" fillId="0" borderId="2" xfId="8" applyNumberFormat="1" applyFont="1" applyBorder="1" applyAlignment="1" applyProtection="1">
      <alignment horizontal="left"/>
      <protection locked="0"/>
    </xf>
    <xf numFmtId="169" fontId="7" fillId="0" borderId="61" xfId="12" applyNumberFormat="1" applyBorder="1" applyAlignment="1" applyProtection="1">
      <alignment horizontal="left" vertical="center"/>
      <protection locked="0"/>
    </xf>
    <xf numFmtId="0" fontId="0" fillId="0" borderId="2" xfId="0" applyBorder="1" applyAlignment="1" applyProtection="1">
      <alignment horizontal="left" vertical="center" wrapText="1"/>
      <protection locked="0"/>
    </xf>
    <xf numFmtId="3" fontId="7" fillId="14" borderId="2" xfId="3" applyNumberFormat="1" applyFont="1" applyFill="1" applyBorder="1" applyProtection="1"/>
    <xf numFmtId="3" fontId="6" fillId="14" borderId="2" xfId="3" applyNumberFormat="1" applyFont="1" applyFill="1" applyBorder="1" applyAlignment="1" applyProtection="1">
      <alignment horizontal="right"/>
    </xf>
    <xf numFmtId="3" fontId="6" fillId="14" borderId="2" xfId="15" applyNumberFormat="1" applyFill="1" applyBorder="1" applyAlignment="1">
      <alignment horizontal="right"/>
    </xf>
    <xf numFmtId="0" fontId="3" fillId="0" borderId="0" xfId="9" applyFont="1"/>
    <xf numFmtId="1" fontId="5" fillId="0" borderId="8" xfId="0" applyNumberFormat="1" applyFont="1" applyBorder="1" applyAlignment="1" applyProtection="1">
      <alignment horizontal="left"/>
      <protection locked="0"/>
    </xf>
    <xf numFmtId="0" fontId="8" fillId="0" borderId="34" xfId="9" applyFont="1" applyBorder="1"/>
    <xf numFmtId="0" fontId="8" fillId="0" borderId="0" xfId="9" applyFont="1"/>
    <xf numFmtId="0" fontId="91" fillId="0" borderId="0" xfId="9" applyFont="1"/>
    <xf numFmtId="0" fontId="70" fillId="0" borderId="0" xfId="9" applyFont="1"/>
    <xf numFmtId="0" fontId="8" fillId="0" borderId="37" xfId="9" applyFont="1" applyBorder="1"/>
    <xf numFmtId="0" fontId="70" fillId="0" borderId="80" xfId="9" applyFont="1" applyBorder="1" applyAlignment="1">
      <alignment horizontal="left" vertical="center" wrapText="1"/>
    </xf>
    <xf numFmtId="0" fontId="70" fillId="0" borderId="81" xfId="9" applyFont="1" applyBorder="1" applyAlignment="1">
      <alignment horizontal="left" vertical="center" wrapText="1"/>
    </xf>
    <xf numFmtId="0" fontId="70" fillId="0" borderId="80" xfId="9" applyFont="1" applyBorder="1" applyAlignment="1">
      <alignment horizontal="left" vertical="center"/>
    </xf>
    <xf numFmtId="0" fontId="70" fillId="0" borderId="82" xfId="9" applyFont="1" applyBorder="1" applyAlignment="1">
      <alignment vertical="center"/>
    </xf>
    <xf numFmtId="0" fontId="70" fillId="0" borderId="82" xfId="9" applyFont="1" applyBorder="1" applyAlignment="1">
      <alignment vertical="center" wrapText="1"/>
    </xf>
    <xf numFmtId="0" fontId="70" fillId="0" borderId="68" xfId="9" applyFont="1" applyBorder="1" applyAlignment="1">
      <alignment vertical="center" wrapText="1"/>
    </xf>
    <xf numFmtId="0" fontId="70" fillId="0" borderId="83" xfId="9" applyFont="1" applyBorder="1" applyAlignment="1">
      <alignment vertical="center" wrapText="1"/>
    </xf>
    <xf numFmtId="0" fontId="70" fillId="0" borderId="69" xfId="9" applyFont="1" applyBorder="1" applyAlignment="1">
      <alignment vertical="center" wrapText="1"/>
    </xf>
    <xf numFmtId="0" fontId="4" fillId="2" borderId="5" xfId="0" applyFont="1" applyFill="1" applyBorder="1" applyAlignment="1">
      <alignment horizontal="center"/>
    </xf>
    <xf numFmtId="0" fontId="46" fillId="0" borderId="2" xfId="2" applyFont="1" applyFill="1" applyBorder="1" applyAlignment="1" applyProtection="1">
      <alignment wrapText="1"/>
    </xf>
    <xf numFmtId="165" fontId="7" fillId="14" borderId="2" xfId="5" applyNumberFormat="1" applyFont="1" applyFill="1" applyBorder="1" applyAlignment="1" applyProtection="1">
      <protection locked="0"/>
    </xf>
    <xf numFmtId="0" fontId="46" fillId="0" borderId="0" xfId="2" applyFont="1" applyFill="1" applyAlignment="1" applyProtection="1">
      <alignment wrapText="1"/>
    </xf>
    <xf numFmtId="0" fontId="56" fillId="2" borderId="5" xfId="20" applyFont="1" applyFill="1" applyBorder="1" applyAlignment="1">
      <alignment horizontal="center" wrapText="1"/>
    </xf>
    <xf numFmtId="0" fontId="56" fillId="2" borderId="2" xfId="20" applyFont="1" applyFill="1" applyBorder="1" applyAlignment="1">
      <alignment horizontal="center" wrapText="1"/>
    </xf>
    <xf numFmtId="0" fontId="56" fillId="2" borderId="5" xfId="0" applyFont="1" applyFill="1" applyBorder="1" applyAlignment="1">
      <alignment horizontal="center"/>
    </xf>
    <xf numFmtId="0" fontId="46" fillId="0" borderId="0" xfId="2" applyFont="1" applyFill="1" applyAlignment="1" applyProtection="1">
      <alignment horizontal="left"/>
    </xf>
    <xf numFmtId="0" fontId="46" fillId="0" borderId="0" xfId="2" applyFont="1" applyFill="1" applyAlignment="1" applyProtection="1">
      <alignment vertical="center"/>
    </xf>
    <xf numFmtId="0" fontId="46" fillId="0" borderId="0" xfId="2" applyFont="1" applyFill="1" applyProtection="1"/>
    <xf numFmtId="0" fontId="46" fillId="0" borderId="0" xfId="2" applyFont="1" applyFill="1" applyAlignment="1" applyProtection="1">
      <alignment horizontal="left" vertical="center" indent="3"/>
    </xf>
    <xf numFmtId="0" fontId="46" fillId="0" borderId="0" xfId="2" applyFont="1" applyFill="1" applyAlignment="1" applyProtection="1">
      <alignment horizontal="left" indent="1"/>
    </xf>
    <xf numFmtId="0" fontId="92" fillId="0" borderId="2" xfId="0" applyFont="1" applyBorder="1" applyAlignment="1">
      <alignment wrapText="1"/>
    </xf>
    <xf numFmtId="0" fontId="46" fillId="0" borderId="2" xfId="2" applyFont="1" applyFill="1" applyBorder="1" applyProtection="1"/>
    <xf numFmtId="0" fontId="13" fillId="0" borderId="2" xfId="0" applyFont="1" applyBorder="1" applyAlignment="1">
      <alignment horizontal="left" vertical="center" wrapText="1"/>
    </xf>
    <xf numFmtId="1" fontId="7" fillId="0" borderId="45" xfId="19" applyNumberFormat="1" applyBorder="1" applyAlignment="1" applyProtection="1">
      <alignment vertical="top" wrapText="1"/>
      <protection locked="0"/>
    </xf>
    <xf numFmtId="0" fontId="46" fillId="0" borderId="2" xfId="2" applyFont="1" applyFill="1" applyBorder="1" applyAlignment="1" applyProtection="1">
      <alignment horizontal="left" vertical="center"/>
    </xf>
    <xf numFmtId="0" fontId="44" fillId="0" borderId="0" xfId="0" applyFont="1" applyAlignment="1">
      <alignment vertical="center"/>
    </xf>
    <xf numFmtId="0" fontId="7" fillId="0" borderId="0" xfId="12" applyAlignment="1">
      <alignment horizontal="left" wrapText="1"/>
    </xf>
    <xf numFmtId="0" fontId="3" fillId="18" borderId="2" xfId="9" applyFont="1" applyFill="1" applyBorder="1" applyAlignment="1">
      <alignment horizontal="center" wrapText="1"/>
    </xf>
    <xf numFmtId="0" fontId="20" fillId="0" borderId="0" xfId="13" applyFont="1" applyAlignment="1">
      <alignment horizontal="left" vertical="top" wrapText="1"/>
    </xf>
    <xf numFmtId="0" fontId="20" fillId="0" borderId="0" xfId="8" applyFont="1" applyAlignment="1">
      <alignment horizontal="left" vertical="top" wrapText="1"/>
    </xf>
    <xf numFmtId="0" fontId="46" fillId="0" borderId="2" xfId="2" applyFont="1" applyFill="1" applyBorder="1" applyAlignment="1" applyProtection="1">
      <alignment horizontal="left" wrapText="1"/>
    </xf>
    <xf numFmtId="49" fontId="46" fillId="0" borderId="2" xfId="2" applyNumberFormat="1" applyFont="1" applyFill="1" applyBorder="1" applyAlignment="1" applyProtection="1">
      <alignment horizontal="left" wrapText="1"/>
    </xf>
    <xf numFmtId="0" fontId="46" fillId="0" borderId="2" xfId="2" applyFont="1" applyFill="1" applyBorder="1" applyAlignment="1" applyProtection="1">
      <alignment horizontal="left"/>
    </xf>
    <xf numFmtId="0" fontId="46" fillId="0" borderId="2" xfId="21" applyFont="1" applyBorder="1" applyAlignment="1">
      <alignment horizontal="left"/>
    </xf>
    <xf numFmtId="0" fontId="46" fillId="0" borderId="27" xfId="2" quotePrefix="1" applyFont="1" applyFill="1" applyBorder="1" applyProtection="1"/>
    <xf numFmtId="49" fontId="46" fillId="0" borderId="27" xfId="2" quotePrefix="1" applyNumberFormat="1" applyFont="1" applyFill="1" applyBorder="1" applyProtection="1"/>
    <xf numFmtId="0" fontId="46" fillId="0" borderId="27" xfId="2" applyFont="1" applyFill="1" applyBorder="1" applyProtection="1"/>
    <xf numFmtId="0" fontId="4" fillId="2" borderId="8" xfId="15" applyFont="1" applyFill="1" applyBorder="1" applyAlignment="1">
      <alignment horizontal="center"/>
    </xf>
    <xf numFmtId="0" fontId="46" fillId="0" borderId="13" xfId="2" quotePrefix="1" applyFont="1" applyFill="1" applyBorder="1" applyProtection="1"/>
    <xf numFmtId="49" fontId="46" fillId="0" borderId="13" xfId="2" quotePrefix="1" applyNumberFormat="1" applyFont="1" applyFill="1" applyBorder="1" applyProtection="1"/>
    <xf numFmtId="0" fontId="46" fillId="0" borderId="13" xfId="2" applyFont="1" applyFill="1" applyBorder="1" applyProtection="1"/>
    <xf numFmtId="169" fontId="7" fillId="0" borderId="25" xfId="12" applyNumberFormat="1" applyBorder="1" applyAlignment="1" applyProtection="1">
      <alignment horizontal="left" vertical="center"/>
      <protection locked="0"/>
    </xf>
    <xf numFmtId="0" fontId="5" fillId="0" borderId="2" xfId="0" applyFont="1" applyBorder="1" applyAlignment="1">
      <alignment horizontal="right" vertical="top"/>
    </xf>
    <xf numFmtId="0" fontId="3" fillId="0" borderId="98" xfId="0" applyFont="1" applyBorder="1" applyAlignment="1">
      <alignment wrapText="1"/>
    </xf>
    <xf numFmtId="0" fontId="56" fillId="0" borderId="98" xfId="0" applyFont="1" applyBorder="1" applyAlignment="1">
      <alignment vertical="center"/>
    </xf>
    <xf numFmtId="0" fontId="46" fillId="0" borderId="98" xfId="0" applyFont="1" applyBorder="1" applyAlignment="1">
      <alignment horizontal="left" vertical="center"/>
    </xf>
    <xf numFmtId="0" fontId="46" fillId="0" borderId="98" xfId="0" applyFont="1" applyBorder="1" applyAlignment="1">
      <alignment vertical="center" wrapText="1"/>
    </xf>
    <xf numFmtId="0" fontId="46" fillId="0" borderId="98" xfId="0" applyFont="1" applyBorder="1" applyAlignment="1">
      <alignment vertical="center"/>
    </xf>
    <xf numFmtId="0" fontId="7" fillId="0" borderId="98" xfId="0" applyFont="1" applyBorder="1"/>
    <xf numFmtId="3" fontId="0" fillId="0" borderId="0" xfId="0" applyNumberFormat="1" applyAlignment="1">
      <alignment horizontal="center"/>
    </xf>
    <xf numFmtId="3" fontId="0" fillId="0" borderId="0" xfId="0" applyNumberFormat="1"/>
    <xf numFmtId="10" fontId="13" fillId="0" borderId="2" xfId="9" applyNumberFormat="1" applyFont="1" applyBorder="1" applyAlignment="1" applyProtection="1">
      <alignment wrapText="1"/>
      <protection locked="0"/>
    </xf>
    <xf numFmtId="10" fontId="6" fillId="0" borderId="0" xfId="9" applyNumberFormat="1" applyProtection="1">
      <protection locked="0"/>
    </xf>
    <xf numFmtId="10" fontId="0" fillId="0" borderId="3" xfId="0" applyNumberFormat="1" applyBorder="1" applyProtection="1">
      <protection locked="0"/>
    </xf>
    <xf numFmtId="10" fontId="0" fillId="0" borderId="2" xfId="0" applyNumberFormat="1" applyBorder="1" applyProtection="1">
      <protection locked="0"/>
    </xf>
    <xf numFmtId="0" fontId="93" fillId="0" borderId="68" xfId="0" applyFont="1" applyBorder="1" applyAlignment="1">
      <alignment wrapText="1"/>
    </xf>
    <xf numFmtId="0" fontId="70" fillId="0" borderId="84" xfId="9" applyFont="1" applyBorder="1" applyAlignment="1">
      <alignment vertical="center" wrapText="1"/>
    </xf>
    <xf numFmtId="0" fontId="70" fillId="0" borderId="85" xfId="9" applyFont="1" applyBorder="1" applyAlignment="1">
      <alignment vertical="center" wrapText="1"/>
    </xf>
    <xf numFmtId="0" fontId="46" fillId="0" borderId="27" xfId="2" applyFont="1" applyFill="1" applyBorder="1" applyAlignment="1" applyProtection="1">
      <alignment horizontal="left"/>
    </xf>
    <xf numFmtId="0" fontId="46" fillId="0" borderId="3" xfId="2" applyFont="1" applyFill="1" applyBorder="1" applyAlignment="1" applyProtection="1">
      <alignment horizontal="left"/>
    </xf>
    <xf numFmtId="0" fontId="7" fillId="0" borderId="2" xfId="2" applyFont="1" applyFill="1" applyBorder="1" applyAlignment="1" applyProtection="1">
      <alignment wrapText="1"/>
    </xf>
    <xf numFmtId="0" fontId="13" fillId="20" borderId="38" xfId="13" applyFont="1" applyFill="1" applyBorder="1" applyAlignment="1">
      <alignment horizontal="center" wrapText="1"/>
    </xf>
    <xf numFmtId="3" fontId="13" fillId="20" borderId="13" xfId="13" applyNumberFormat="1" applyFont="1" applyFill="1" applyBorder="1" applyProtection="1">
      <protection locked="0"/>
    </xf>
    <xf numFmtId="3" fontId="13" fillId="20" borderId="20" xfId="13" applyNumberFormat="1" applyFont="1" applyFill="1" applyBorder="1" applyProtection="1">
      <protection locked="0"/>
    </xf>
    <xf numFmtId="3" fontId="66" fillId="0" borderId="2" xfId="3" applyNumberFormat="1" applyFont="1" applyFill="1" applyBorder="1" applyProtection="1">
      <protection locked="0"/>
    </xf>
    <xf numFmtId="0" fontId="46" fillId="0" borderId="98" xfId="0" applyFont="1" applyBorder="1" applyAlignment="1">
      <alignment horizontal="center" vertical="center" wrapText="1"/>
    </xf>
    <xf numFmtId="0" fontId="56" fillId="0" borderId="98" xfId="0" applyFont="1" applyBorder="1" applyAlignment="1">
      <alignment vertical="center" wrapText="1"/>
    </xf>
    <xf numFmtId="0" fontId="1" fillId="0" borderId="0" xfId="26"/>
    <xf numFmtId="0" fontId="20" fillId="0" borderId="0" xfId="26" applyFont="1" applyAlignment="1">
      <alignment horizontal="left" vertical="top" wrapText="1"/>
    </xf>
    <xf numFmtId="0" fontId="81" fillId="0" borderId="0" xfId="26" applyFont="1"/>
    <xf numFmtId="0" fontId="81" fillId="0" borderId="33" xfId="26" applyFont="1" applyBorder="1"/>
    <xf numFmtId="0" fontId="81" fillId="0" borderId="0" xfId="26" applyFont="1" applyProtection="1">
      <protection locked="0"/>
    </xf>
    <xf numFmtId="0" fontId="81" fillId="0" borderId="37" xfId="26" applyFont="1" applyBorder="1"/>
    <xf numFmtId="0" fontId="86" fillId="0" borderId="0" xfId="26" applyFont="1"/>
    <xf numFmtId="0" fontId="27" fillId="0" borderId="37" xfId="13" applyFont="1" applyBorder="1" applyAlignment="1">
      <alignment vertical="center" wrapText="1"/>
    </xf>
    <xf numFmtId="3" fontId="13" fillId="3" borderId="9" xfId="14" applyNumberFormat="1" applyFont="1" applyFill="1" applyBorder="1"/>
    <xf numFmtId="3" fontId="13" fillId="3" borderId="2" xfId="14" applyNumberFormat="1" applyFont="1" applyFill="1" applyBorder="1"/>
    <xf numFmtId="3" fontId="13" fillId="3" borderId="19" xfId="13" applyNumberFormat="1" applyFont="1" applyFill="1" applyBorder="1"/>
    <xf numFmtId="0" fontId="3" fillId="21" borderId="99" xfId="0" applyFont="1" applyFill="1" applyBorder="1" applyAlignment="1">
      <alignment vertical="center"/>
    </xf>
    <xf numFmtId="0" fontId="94" fillId="0" borderId="86" xfId="9" applyFont="1" applyBorder="1" applyAlignment="1">
      <alignment horizontal="center"/>
    </xf>
    <xf numFmtId="0" fontId="94" fillId="0" borderId="87" xfId="9" applyFont="1" applyBorder="1" applyAlignment="1">
      <alignment horizontal="center"/>
    </xf>
    <xf numFmtId="0" fontId="70" fillId="0" borderId="84" xfId="9" applyFont="1" applyBorder="1" applyAlignment="1">
      <alignment horizontal="left" vertical="center"/>
    </xf>
    <xf numFmtId="0" fontId="70" fillId="0" borderId="100" xfId="9" applyFont="1" applyBorder="1" applyAlignment="1">
      <alignment horizontal="left" vertical="center"/>
    </xf>
    <xf numFmtId="0" fontId="60" fillId="0" borderId="0" xfId="2" applyFont="1" applyFill="1" applyAlignment="1">
      <alignment horizontal="left" wrapText="1"/>
    </xf>
    <xf numFmtId="0" fontId="0" fillId="0" borderId="7" xfId="0" applyBorder="1" applyAlignment="1">
      <alignment horizontal="left"/>
    </xf>
    <xf numFmtId="0" fontId="0" fillId="0" borderId="32" xfId="0" applyBorder="1" applyAlignment="1">
      <alignment horizontal="left"/>
    </xf>
    <xf numFmtId="0" fontId="0" fillId="0" borderId="3" xfId="0" applyBorder="1" applyAlignment="1" applyProtection="1">
      <alignment horizontal="left"/>
      <protection locked="0"/>
    </xf>
    <xf numFmtId="0" fontId="0" fillId="0" borderId="36" xfId="0"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lignment wrapText="1"/>
    </xf>
    <xf numFmtId="0" fontId="0" fillId="0" borderId="4" xfId="0" applyBorder="1" applyAlignment="1">
      <alignment wrapText="1"/>
    </xf>
    <xf numFmtId="0" fontId="13" fillId="0" borderId="32" xfId="0" applyFont="1" applyBorder="1" applyAlignment="1" applyProtection="1">
      <alignment horizontal="left"/>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36" xfId="0" applyFont="1" applyFill="1" applyBorder="1" applyAlignment="1">
      <alignment horizontal="center" wrapText="1"/>
    </xf>
    <xf numFmtId="0" fontId="13" fillId="0" borderId="3" xfId="0" applyFont="1" applyBorder="1" applyAlignment="1" applyProtection="1">
      <alignment horizontal="left" vertical="top" wrapText="1"/>
      <protection locked="0"/>
    </xf>
    <xf numFmtId="0" fontId="13" fillId="0" borderId="36"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4" fillId="2" borderId="4" xfId="0" applyFont="1" applyFill="1" applyBorder="1" applyAlignment="1">
      <alignment horizontal="center" wrapText="1"/>
    </xf>
    <xf numFmtId="0" fontId="13" fillId="0" borderId="0" xfId="0" applyFont="1" applyAlignment="1">
      <alignment horizontal="center" wrapText="1"/>
    </xf>
    <xf numFmtId="0" fontId="60" fillId="0" borderId="0" xfId="2" applyFont="1" applyFill="1" applyAlignment="1" applyProtection="1">
      <alignment wrapText="1"/>
    </xf>
    <xf numFmtId="169" fontId="6" fillId="0" borderId="3" xfId="0" applyNumberFormat="1" applyFont="1" applyBorder="1" applyAlignment="1" applyProtection="1">
      <alignment horizontal="left"/>
      <protection locked="0"/>
    </xf>
    <xf numFmtId="169" fontId="6" fillId="0" borderId="36" xfId="0" applyNumberFormat="1" applyFont="1" applyBorder="1" applyAlignment="1" applyProtection="1">
      <alignment horizontal="left"/>
      <protection locked="0"/>
    </xf>
    <xf numFmtId="169" fontId="6" fillId="0" borderId="4" xfId="0" applyNumberFormat="1" applyFont="1" applyBorder="1" applyAlignment="1" applyProtection="1">
      <alignment horizontal="left"/>
      <protection locked="0"/>
    </xf>
    <xf numFmtId="0" fontId="6" fillId="0" borderId="3" xfId="0" applyFont="1" applyBorder="1" applyAlignment="1" applyProtection="1">
      <alignment horizontal="left"/>
      <protection locked="0"/>
    </xf>
    <xf numFmtId="0" fontId="0" fillId="0" borderId="34" xfId="0" applyBorder="1" applyAlignment="1" applyProtection="1">
      <alignment horizontal="left"/>
      <protection locked="0"/>
    </xf>
    <xf numFmtId="0" fontId="0" fillId="0" borderId="16" xfId="0" applyBorder="1" applyAlignment="1" applyProtection="1">
      <alignment horizontal="left"/>
      <protection locked="0"/>
    </xf>
    <xf numFmtId="169" fontId="7" fillId="0" borderId="3" xfId="0" applyNumberFormat="1" applyFont="1" applyBorder="1" applyAlignment="1" applyProtection="1">
      <alignment horizontal="left"/>
      <protection locked="0"/>
    </xf>
    <xf numFmtId="169" fontId="7" fillId="0" borderId="36" xfId="0" applyNumberFormat="1" applyFont="1" applyBorder="1" applyAlignment="1" applyProtection="1">
      <alignment horizontal="left"/>
      <protection locked="0"/>
    </xf>
    <xf numFmtId="169" fontId="7" fillId="0" borderId="4" xfId="0" applyNumberFormat="1" applyFont="1" applyBorder="1" applyAlignment="1" applyProtection="1">
      <alignment horizontal="left"/>
      <protection locked="0"/>
    </xf>
    <xf numFmtId="0" fontId="4" fillId="2" borderId="3" xfId="0" applyFont="1" applyFill="1" applyBorder="1" applyAlignment="1">
      <alignment horizontal="center"/>
    </xf>
    <xf numFmtId="0" fontId="4" fillId="2" borderId="36" xfId="0" applyFont="1" applyFill="1" applyBorder="1" applyAlignment="1">
      <alignment horizontal="center"/>
    </xf>
    <xf numFmtId="0" fontId="4" fillId="2" borderId="4" xfId="0" applyFont="1" applyFill="1" applyBorder="1" applyAlignment="1">
      <alignment horizontal="center"/>
    </xf>
    <xf numFmtId="0" fontId="13" fillId="0" borderId="36"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6" fillId="0" borderId="36" xfId="0" applyFont="1" applyBorder="1" applyAlignment="1" applyProtection="1">
      <alignment horizontal="left"/>
      <protection locked="0"/>
    </xf>
    <xf numFmtId="0" fontId="6" fillId="0" borderId="4" xfId="0" applyFont="1" applyBorder="1" applyAlignment="1" applyProtection="1">
      <alignment horizontal="left"/>
      <protection locked="0"/>
    </xf>
    <xf numFmtId="0" fontId="12" fillId="0" borderId="0" xfId="0" applyFont="1" applyAlignment="1">
      <alignment horizontal="left" wrapText="1"/>
    </xf>
    <xf numFmtId="0" fontId="0" fillId="0" borderId="2" xfId="0" applyBorder="1" applyAlignment="1" applyProtection="1">
      <alignment horizontal="left" vertical="top"/>
      <protection locked="0"/>
    </xf>
    <xf numFmtId="3" fontId="0" fillId="0" borderId="2" xfId="0" applyNumberFormat="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4" xfId="0" applyBorder="1" applyAlignment="1" applyProtection="1">
      <alignment horizontal="left" vertical="top"/>
      <protection locked="0"/>
    </xf>
    <xf numFmtId="3" fontId="0" fillId="0" borderId="3" xfId="0" applyNumberFormat="1" applyBorder="1" applyAlignment="1" applyProtection="1">
      <alignment horizontal="left" vertical="top"/>
      <protection locked="0"/>
    </xf>
    <xf numFmtId="3" fontId="0" fillId="0" borderId="36" xfId="0" applyNumberFormat="1" applyBorder="1" applyAlignment="1" applyProtection="1">
      <alignment horizontal="left" vertical="top"/>
      <protection locked="0"/>
    </xf>
    <xf numFmtId="3" fontId="0" fillId="0" borderId="4" xfId="0" applyNumberFormat="1" applyBorder="1" applyAlignment="1" applyProtection="1">
      <alignment horizontal="left" vertical="top"/>
      <protection locked="0"/>
    </xf>
    <xf numFmtId="0" fontId="22" fillId="0" borderId="0" xfId="0" applyFont="1" applyAlignment="1">
      <alignment horizontal="left" vertical="top" wrapText="1"/>
    </xf>
    <xf numFmtId="0" fontId="6" fillId="0" borderId="3" xfId="0" applyFont="1" applyBorder="1" applyAlignment="1">
      <alignment wrapText="1"/>
    </xf>
    <xf numFmtId="0" fontId="60" fillId="0" borderId="0" xfId="2" applyFont="1" applyFill="1" applyAlignment="1" applyProtection="1">
      <alignment horizontal="left" wrapText="1"/>
    </xf>
    <xf numFmtId="0" fontId="6" fillId="0" borderId="3" xfId="0" applyFont="1" applyBorder="1"/>
    <xf numFmtId="0" fontId="6" fillId="0" borderId="4" xfId="0" applyFont="1" applyBorder="1"/>
    <xf numFmtId="0" fontId="0" fillId="0" borderId="3" xfId="0" applyBorder="1"/>
    <xf numFmtId="0" fontId="0" fillId="0" borderId="4" xfId="0" applyBorder="1"/>
    <xf numFmtId="169" fontId="6" fillId="0" borderId="2" xfId="0" applyNumberFormat="1" applyFont="1" applyBorder="1" applyAlignment="1" applyProtection="1">
      <alignment horizontal="left"/>
      <protection locked="0"/>
    </xf>
    <xf numFmtId="0" fontId="5" fillId="0" borderId="3" xfId="0" applyFont="1" applyBorder="1" applyAlignment="1">
      <alignment wrapText="1"/>
    </xf>
    <xf numFmtId="0" fontId="5" fillId="0" borderId="4" xfId="0" applyFont="1" applyBorder="1" applyAlignment="1">
      <alignment wrapText="1"/>
    </xf>
    <xf numFmtId="0" fontId="4" fillId="2" borderId="17" xfId="0" applyFont="1" applyFill="1" applyBorder="1" applyAlignment="1">
      <alignment wrapText="1"/>
    </xf>
    <xf numFmtId="0" fontId="4" fillId="2" borderId="16" xfId="0" applyFont="1" applyFill="1" applyBorder="1" applyAlignment="1">
      <alignment wrapText="1"/>
    </xf>
    <xf numFmtId="0" fontId="4" fillId="2" borderId="7" xfId="0" applyFont="1" applyFill="1" applyBorder="1" applyAlignment="1">
      <alignment wrapText="1"/>
    </xf>
    <xf numFmtId="0" fontId="4" fillId="2" borderId="10" xfId="0" applyFont="1" applyFill="1" applyBorder="1" applyAlignment="1">
      <alignment wrapText="1"/>
    </xf>
    <xf numFmtId="0" fontId="20" fillId="0" borderId="34" xfId="0" applyFont="1" applyBorder="1" applyAlignment="1">
      <alignment horizontal="left" wrapText="1"/>
    </xf>
    <xf numFmtId="0" fontId="13" fillId="0" borderId="77" xfId="0" applyFont="1" applyBorder="1" applyAlignment="1" applyProtection="1">
      <alignment horizontal="left"/>
      <protection locked="0"/>
    </xf>
    <xf numFmtId="0" fontId="13" fillId="0" borderId="57" xfId="0" applyFont="1" applyBorder="1" applyAlignment="1" applyProtection="1">
      <alignment horizontal="left"/>
      <protection locked="0"/>
    </xf>
    <xf numFmtId="0" fontId="13" fillId="0" borderId="67" xfId="0" applyFont="1" applyBorder="1" applyAlignment="1" applyProtection="1">
      <alignment horizontal="left"/>
      <protection locked="0"/>
    </xf>
    <xf numFmtId="169" fontId="0" fillId="0" borderId="3" xfId="0" applyNumberFormat="1" applyBorder="1" applyAlignment="1" applyProtection="1">
      <alignment horizontal="left"/>
      <protection locked="0"/>
    </xf>
    <xf numFmtId="169" fontId="0" fillId="0" borderId="4" xfId="0" applyNumberFormat="1" applyBorder="1" applyAlignment="1" applyProtection="1">
      <alignment horizontal="left"/>
      <protection locked="0"/>
    </xf>
    <xf numFmtId="49" fontId="6" fillId="0" borderId="2" xfId="0" applyNumberFormat="1" applyFont="1" applyBorder="1" applyAlignment="1" applyProtection="1">
      <alignment horizontal="left"/>
      <protection locked="0"/>
    </xf>
    <xf numFmtId="49" fontId="0" fillId="0" borderId="2" xfId="0" applyNumberFormat="1" applyBorder="1" applyAlignment="1" applyProtection="1">
      <alignment horizontal="left"/>
      <protection locked="0"/>
    </xf>
    <xf numFmtId="0" fontId="56" fillId="2" borderId="8" xfId="0" applyFont="1" applyFill="1" applyBorder="1" applyAlignment="1">
      <alignment horizontal="center" wrapText="1"/>
    </xf>
    <xf numFmtId="0" fontId="56" fillId="2" borderId="5" xfId="0" applyFont="1" applyFill="1" applyBorder="1" applyAlignment="1">
      <alignment horizontal="center"/>
    </xf>
    <xf numFmtId="0" fontId="4" fillId="2" borderId="8" xfId="0" applyFont="1" applyFill="1" applyBorder="1" applyAlignment="1">
      <alignment horizontal="center" wrapText="1"/>
    </xf>
    <xf numFmtId="0" fontId="4" fillId="2" borderId="5" xfId="0" applyFont="1" applyFill="1" applyBorder="1" applyAlignment="1">
      <alignment horizontal="center" wrapText="1"/>
    </xf>
    <xf numFmtId="0" fontId="0" fillId="0" borderId="0" xfId="0" applyAlignment="1">
      <alignment wrapText="1"/>
    </xf>
    <xf numFmtId="0" fontId="46" fillId="0" borderId="0" xfId="2" applyFont="1" applyFill="1" applyAlignment="1" applyProtection="1">
      <alignment horizontal="left" wrapText="1"/>
    </xf>
    <xf numFmtId="0" fontId="4" fillId="2" borderId="2" xfId="0" applyFont="1" applyFill="1" applyBorder="1" applyAlignment="1">
      <alignment horizontal="center"/>
    </xf>
    <xf numFmtId="0" fontId="13" fillId="0" borderId="2" xfId="0" applyFont="1" applyBorder="1" applyAlignment="1" applyProtection="1">
      <alignment horizontal="left" vertical="top" wrapText="1"/>
      <protection locked="0"/>
    </xf>
    <xf numFmtId="0" fontId="60" fillId="0" borderId="0" xfId="2" applyFont="1" applyFill="1" applyAlignment="1" applyProtection="1">
      <alignment horizontal="left" vertical="center" wrapText="1"/>
    </xf>
    <xf numFmtId="0" fontId="3" fillId="0" borderId="0" xfId="0" applyFont="1"/>
    <xf numFmtId="169" fontId="0" fillId="0" borderId="2" xfId="0" applyNumberFormat="1" applyBorder="1" applyAlignment="1" applyProtection="1">
      <alignment horizontal="left"/>
      <protection locked="0"/>
    </xf>
    <xf numFmtId="0" fontId="6" fillId="0" borderId="2" xfId="0" applyFont="1" applyBorder="1" applyAlignment="1" applyProtection="1">
      <alignment horizontal="left"/>
      <protection locked="0"/>
    </xf>
    <xf numFmtId="0" fontId="0" fillId="0" borderId="2" xfId="0" applyBorder="1" applyAlignment="1" applyProtection="1">
      <alignment horizontal="left"/>
      <protection locked="0"/>
    </xf>
    <xf numFmtId="0" fontId="4" fillId="2" borderId="8" xfId="0" applyFont="1" applyFill="1" applyBorder="1" applyAlignment="1">
      <alignment horizontal="center"/>
    </xf>
    <xf numFmtId="0" fontId="4" fillId="2" borderId="5" xfId="0" applyFont="1" applyFill="1" applyBorder="1" applyAlignment="1">
      <alignment horizontal="center"/>
    </xf>
    <xf numFmtId="0" fontId="6" fillId="0" borderId="0" xfId="20" applyAlignment="1">
      <alignment wrapText="1"/>
    </xf>
    <xf numFmtId="0" fontId="6" fillId="0" borderId="2" xfId="20" applyBorder="1" applyAlignment="1" applyProtection="1">
      <alignment horizontal="left" wrapText="1"/>
      <protection locked="0"/>
    </xf>
    <xf numFmtId="0" fontId="46" fillId="0" borderId="0" xfId="2" applyFont="1" applyFill="1" applyBorder="1" applyAlignment="1" applyProtection="1">
      <alignment wrapText="1"/>
    </xf>
    <xf numFmtId="169" fontId="6" fillId="0" borderId="3" xfId="20" applyNumberFormat="1" applyBorder="1" applyAlignment="1" applyProtection="1">
      <alignment horizontal="left"/>
      <protection locked="0"/>
    </xf>
    <xf numFmtId="169" fontId="6" fillId="0" borderId="4" xfId="20" applyNumberFormat="1" applyBorder="1" applyAlignment="1" applyProtection="1">
      <alignment horizontal="left"/>
      <protection locked="0"/>
    </xf>
    <xf numFmtId="169" fontId="6" fillId="0" borderId="2" xfId="20" applyNumberFormat="1" applyBorder="1" applyAlignment="1" applyProtection="1">
      <alignment horizontal="left"/>
      <protection locked="0"/>
    </xf>
    <xf numFmtId="0" fontId="6" fillId="0" borderId="2" xfId="20" applyBorder="1" applyProtection="1">
      <protection locked="0"/>
    </xf>
    <xf numFmtId="0" fontId="46" fillId="0" borderId="0" xfId="2" applyFont="1" applyFill="1" applyAlignment="1" applyProtection="1">
      <alignment wrapText="1"/>
    </xf>
    <xf numFmtId="0" fontId="46" fillId="0" borderId="0" xfId="2" applyFont="1" applyFill="1" applyAlignment="1">
      <alignment horizontal="left" wrapText="1"/>
    </xf>
    <xf numFmtId="0" fontId="60" fillId="0" borderId="0" xfId="2" applyFont="1" applyFill="1" applyAlignment="1">
      <alignment horizontal="left" vertical="top" wrapText="1"/>
    </xf>
    <xf numFmtId="0" fontId="3" fillId="0" borderId="0" xfId="0" applyFont="1" applyAlignment="1">
      <alignment wrapText="1"/>
    </xf>
    <xf numFmtId="0" fontId="5" fillId="0" borderId="2" xfId="0" applyFont="1" applyBorder="1" applyAlignment="1" applyProtection="1">
      <alignment horizontal="left" vertical="top" wrapText="1"/>
      <protection locked="0"/>
    </xf>
    <xf numFmtId="14" fontId="6" fillId="0" borderId="3" xfId="0" applyNumberFormat="1" applyFont="1" applyBorder="1" applyAlignment="1" applyProtection="1">
      <alignment horizontal="left"/>
      <protection locked="0"/>
    </xf>
    <xf numFmtId="0" fontId="60" fillId="0" borderId="0" xfId="2" applyFont="1" applyFill="1" applyAlignment="1" applyProtection="1">
      <alignment vertical="center" wrapText="1"/>
    </xf>
    <xf numFmtId="0" fontId="5" fillId="0" borderId="2" xfId="18" applyFont="1" applyBorder="1" applyAlignment="1">
      <alignment horizontal="left" vertical="center" wrapText="1"/>
    </xf>
    <xf numFmtId="0" fontId="5" fillId="0" borderId="3" xfId="18" applyFont="1" applyBorder="1" applyAlignment="1" applyProtection="1">
      <alignment horizontal="left" vertical="top" wrapText="1"/>
      <protection locked="0"/>
    </xf>
    <xf numFmtId="0" fontId="6" fillId="0" borderId="36" xfId="18" applyBorder="1" applyAlignment="1" applyProtection="1">
      <alignment vertical="top" wrapText="1"/>
      <protection locked="0"/>
    </xf>
    <xf numFmtId="0" fontId="6" fillId="0" borderId="4" xfId="18" applyBorder="1" applyAlignment="1" applyProtection="1">
      <alignment vertical="top" wrapText="1"/>
      <protection locked="0"/>
    </xf>
    <xf numFmtId="0" fontId="46" fillId="0" borderId="0" xfId="2" applyFont="1" applyFill="1" applyAlignment="1" applyProtection="1">
      <alignment horizontal="left"/>
    </xf>
    <xf numFmtId="0" fontId="6" fillId="0" borderId="3" xfId="18" applyBorder="1"/>
    <xf numFmtId="0" fontId="6" fillId="0" borderId="4" xfId="18" applyBorder="1"/>
    <xf numFmtId="0" fontId="6" fillId="0" borderId="3" xfId="18" applyBorder="1" applyAlignment="1" applyProtection="1">
      <alignment horizontal="left"/>
      <protection locked="0"/>
    </xf>
    <xf numFmtId="0" fontId="6" fillId="0" borderId="36" xfId="18" applyBorder="1" applyAlignment="1" applyProtection="1">
      <alignment horizontal="left"/>
      <protection locked="0"/>
    </xf>
    <xf numFmtId="0" fontId="6" fillId="0" borderId="4" xfId="18" applyBorder="1" applyAlignment="1" applyProtection="1">
      <alignment horizontal="left"/>
      <protection locked="0"/>
    </xf>
    <xf numFmtId="0" fontId="4" fillId="3" borderId="3" xfId="18" applyFont="1" applyFill="1" applyBorder="1"/>
    <xf numFmtId="0" fontId="4" fillId="3" borderId="4" xfId="18" applyFont="1" applyFill="1" applyBorder="1"/>
    <xf numFmtId="0" fontId="4" fillId="3" borderId="2" xfId="18" applyFont="1" applyFill="1" applyBorder="1"/>
    <xf numFmtId="0" fontId="6" fillId="0" borderId="2" xfId="18" applyBorder="1" applyAlignment="1" applyProtection="1">
      <alignment horizontal="left"/>
      <protection locked="0"/>
    </xf>
    <xf numFmtId="0" fontId="5" fillId="0" borderId="0" xfId="18" applyFont="1" applyAlignment="1">
      <alignment wrapText="1"/>
    </xf>
    <xf numFmtId="166" fontId="4" fillId="2" borderId="2" xfId="0" applyNumberFormat="1" applyFont="1" applyFill="1" applyBorder="1" applyAlignment="1">
      <alignment horizontal="center" wrapText="1"/>
    </xf>
    <xf numFmtId="0" fontId="23" fillId="0" borderId="0" xfId="0" applyFont="1" applyAlignment="1">
      <alignment horizontal="left" wrapText="1"/>
    </xf>
    <xf numFmtId="169" fontId="0" fillId="0" borderId="36" xfId="0" applyNumberFormat="1" applyBorder="1" applyAlignment="1" applyProtection="1">
      <alignment horizontal="left"/>
      <protection locked="0"/>
    </xf>
    <xf numFmtId="0" fontId="4" fillId="3" borderId="2" xfId="0" applyFont="1" applyFill="1" applyBorder="1"/>
    <xf numFmtId="0" fontId="5" fillId="0" borderId="2" xfId="0" applyFont="1" applyBorder="1" applyAlignment="1">
      <alignment vertical="center" wrapText="1"/>
    </xf>
    <xf numFmtId="0" fontId="3" fillId="0" borderId="0" xfId="0" applyFont="1" applyAlignment="1">
      <alignment horizontal="left"/>
    </xf>
    <xf numFmtId="0" fontId="6" fillId="0" borderId="32" xfId="0" applyFont="1" applyBorder="1" applyAlignment="1" applyProtection="1">
      <alignment horizontal="left"/>
      <protection locked="0"/>
    </xf>
    <xf numFmtId="0" fontId="4" fillId="3" borderId="3" xfId="0" applyFont="1" applyFill="1" applyBorder="1"/>
    <xf numFmtId="0" fontId="4" fillId="3" borderId="4" xfId="0" applyFont="1" applyFill="1" applyBorder="1"/>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wrapText="1"/>
    </xf>
    <xf numFmtId="0" fontId="6" fillId="0" borderId="0" xfId="0" applyFont="1" applyAlignment="1">
      <alignment horizontal="left" vertical="top" wrapText="1" indent="1"/>
    </xf>
    <xf numFmtId="0" fontId="5" fillId="0" borderId="0" xfId="0" applyFont="1" applyAlignment="1">
      <alignment vertical="top" wrapText="1"/>
    </xf>
    <xf numFmtId="0" fontId="30" fillId="0" borderId="3" xfId="19" applyFont="1" applyBorder="1" applyAlignment="1">
      <alignment wrapText="1"/>
    </xf>
    <xf numFmtId="0" fontId="4" fillId="0" borderId="36" xfId="0" applyFont="1" applyBorder="1"/>
    <xf numFmtId="0" fontId="4" fillId="0" borderId="4" xfId="0" applyFont="1" applyBorder="1"/>
    <xf numFmtId="0" fontId="16" fillId="0" borderId="0" xfId="0" applyFont="1" applyAlignment="1">
      <alignment horizontal="left" vertical="center" wrapText="1"/>
    </xf>
    <xf numFmtId="0" fontId="6" fillId="0" borderId="2" xfId="0" applyFont="1" applyBorder="1" applyAlignment="1" applyProtection="1">
      <alignment vertical="top" wrapText="1"/>
      <protection locked="0"/>
    </xf>
    <xf numFmtId="0" fontId="29" fillId="0" borderId="0" xfId="2" applyFont="1" applyFill="1" applyAlignment="1" applyProtection="1">
      <alignment horizontal="left" wrapText="1"/>
    </xf>
    <xf numFmtId="0" fontId="19" fillId="0" borderId="0" xfId="0" applyFont="1" applyAlignment="1">
      <alignment horizontal="left" wrapText="1"/>
    </xf>
    <xf numFmtId="0" fontId="13" fillId="0" borderId="0" xfId="0" applyFont="1" applyAlignment="1">
      <alignment vertical="top" wrapText="1"/>
    </xf>
    <xf numFmtId="0" fontId="13" fillId="0" borderId="3" xfId="23" applyNumberFormat="1" applyFont="1" applyBorder="1" applyAlignment="1" applyProtection="1">
      <alignment horizontal="left"/>
      <protection locked="0"/>
    </xf>
    <xf numFmtId="0" fontId="13" fillId="0" borderId="36" xfId="23" applyNumberFormat="1" applyFont="1" applyBorder="1" applyAlignment="1" applyProtection="1">
      <alignment horizontal="left"/>
      <protection locked="0"/>
    </xf>
    <xf numFmtId="0" fontId="13" fillId="0" borderId="4" xfId="23" applyNumberFormat="1" applyFont="1" applyBorder="1" applyAlignment="1" applyProtection="1">
      <alignment horizontal="left"/>
      <protection locked="0"/>
    </xf>
    <xf numFmtId="0" fontId="5" fillId="0" borderId="0" xfId="0" applyFont="1" applyAlignment="1">
      <alignment horizontal="left" wrapText="1"/>
    </xf>
    <xf numFmtId="9" fontId="13" fillId="0" borderId="3" xfId="23" applyFont="1" applyBorder="1" applyAlignment="1" applyProtection="1">
      <alignment horizontal="left"/>
      <protection locked="0"/>
    </xf>
    <xf numFmtId="9" fontId="13" fillId="0" borderId="36" xfId="23" applyFont="1" applyBorder="1" applyAlignment="1" applyProtection="1">
      <alignment horizontal="left"/>
      <protection locked="0"/>
    </xf>
    <xf numFmtId="9" fontId="13" fillId="0" borderId="4" xfId="23" applyFont="1" applyBorder="1" applyAlignment="1" applyProtection="1">
      <alignment horizontal="left"/>
      <protection locked="0"/>
    </xf>
    <xf numFmtId="0" fontId="27" fillId="9" borderId="41" xfId="19" applyFont="1" applyFill="1" applyBorder="1" applyAlignment="1">
      <alignment horizontal="center" wrapText="1"/>
    </xf>
    <xf numFmtId="0" fontId="27" fillId="9" borderId="88" xfId="19" applyFont="1" applyFill="1" applyBorder="1" applyAlignment="1">
      <alignment horizontal="center" wrapText="1"/>
    </xf>
    <xf numFmtId="0" fontId="27" fillId="9" borderId="3" xfId="19" applyFont="1" applyFill="1" applyBorder="1" applyAlignment="1">
      <alignment horizontal="center" wrapText="1"/>
    </xf>
    <xf numFmtId="0" fontId="27" fillId="9" borderId="89" xfId="19" applyFont="1" applyFill="1" applyBorder="1" applyAlignment="1">
      <alignment horizontal="center" wrapText="1"/>
    </xf>
    <xf numFmtId="0" fontId="27" fillId="9" borderId="90" xfId="19" applyFont="1" applyFill="1" applyBorder="1" applyAlignment="1">
      <alignment horizontal="center" wrapText="1"/>
    </xf>
    <xf numFmtId="0" fontId="27" fillId="9" borderId="36" xfId="19" applyFont="1" applyFill="1" applyBorder="1" applyAlignment="1">
      <alignment horizontal="center" wrapText="1"/>
    </xf>
    <xf numFmtId="0" fontId="27" fillId="9" borderId="4" xfId="19" applyFont="1" applyFill="1" applyBorder="1" applyAlignment="1">
      <alignment horizontal="center" wrapText="1"/>
    </xf>
    <xf numFmtId="0" fontId="27" fillId="9" borderId="91" xfId="19" applyFont="1" applyFill="1" applyBorder="1" applyAlignment="1">
      <alignment horizontal="center" wrapText="1"/>
    </xf>
    <xf numFmtId="0" fontId="6" fillId="0" borderId="0" xfId="19" applyFont="1" applyAlignment="1">
      <alignment horizontal="right" vertical="top" wrapText="1"/>
    </xf>
    <xf numFmtId="0" fontId="6" fillId="0" borderId="0" xfId="0" applyFont="1" applyAlignment="1">
      <alignment horizontal="right" vertical="top" wrapText="1"/>
    </xf>
    <xf numFmtId="1" fontId="36" fillId="0" borderId="0" xfId="19" applyNumberFormat="1" applyFont="1" applyAlignment="1">
      <alignment vertical="top" wrapText="1"/>
    </xf>
    <xf numFmtId="0" fontId="33" fillId="0" borderId="0" xfId="19" applyFont="1" applyAlignment="1">
      <alignment horizontal="left" vertical="top" wrapText="1"/>
    </xf>
    <xf numFmtId="0" fontId="27" fillId="9" borderId="92" xfId="19" applyFont="1" applyFill="1" applyBorder="1" applyAlignment="1">
      <alignment horizontal="center" wrapText="1"/>
    </xf>
    <xf numFmtId="0" fontId="27" fillId="9" borderId="44" xfId="19" applyFont="1" applyFill="1" applyBorder="1" applyAlignment="1">
      <alignment horizontal="center" wrapText="1"/>
    </xf>
    <xf numFmtId="0" fontId="29" fillId="0" borderId="2" xfId="19" applyFont="1" applyBorder="1" applyAlignment="1" applyProtection="1">
      <alignment horizontal="left" vertical="top" wrapText="1"/>
      <protection locked="0"/>
    </xf>
    <xf numFmtId="0" fontId="31" fillId="9" borderId="40" xfId="19" applyFont="1" applyFill="1" applyBorder="1" applyAlignment="1">
      <alignment horizontal="left" vertical="top" wrapText="1"/>
    </xf>
    <xf numFmtId="0" fontId="31" fillId="9" borderId="0" xfId="19" applyFont="1" applyFill="1" applyAlignment="1">
      <alignment horizontal="left" vertical="top" wrapText="1"/>
    </xf>
    <xf numFmtId="169" fontId="6" fillId="0" borderId="2" xfId="19" applyNumberFormat="1" applyFont="1" applyBorder="1" applyAlignment="1" applyProtection="1">
      <alignment horizontal="left" vertical="top" wrapText="1"/>
      <protection locked="0"/>
    </xf>
    <xf numFmtId="0" fontId="6" fillId="0" borderId="6" xfId="19" applyFont="1" applyBorder="1" applyAlignment="1" applyProtection="1">
      <alignment horizontal="left" vertical="top" wrapText="1"/>
      <protection locked="0"/>
    </xf>
    <xf numFmtId="0" fontId="31" fillId="9" borderId="93" xfId="19" applyFont="1" applyFill="1" applyBorder="1" applyAlignment="1">
      <alignment horizontal="left" wrapText="1"/>
    </xf>
    <xf numFmtId="0" fontId="31" fillId="9" borderId="42" xfId="19" applyFont="1" applyFill="1" applyBorder="1" applyAlignment="1">
      <alignment horizontal="left" wrapText="1"/>
    </xf>
    <xf numFmtId="0" fontId="32" fillId="0" borderId="0" xfId="19" applyFont="1" applyAlignment="1">
      <alignment horizontal="left" vertical="top" wrapText="1"/>
    </xf>
    <xf numFmtId="0" fontId="5" fillId="0" borderId="2" xfId="0" applyFont="1" applyBorder="1" applyAlignment="1" applyProtection="1">
      <alignment horizontal="left"/>
      <protection locked="0"/>
    </xf>
    <xf numFmtId="0" fontId="5" fillId="0" borderId="0" xfId="0" applyFont="1" applyAlignment="1">
      <alignment horizontal="left" vertical="center" wrapText="1"/>
    </xf>
    <xf numFmtId="0" fontId="5" fillId="0" borderId="3" xfId="0" applyFont="1" applyBorder="1" applyAlignment="1" applyProtection="1">
      <alignment horizontal="left"/>
      <protection locked="0"/>
    </xf>
    <xf numFmtId="0" fontId="5" fillId="0" borderId="36" xfId="0" applyFont="1" applyBorder="1" applyAlignment="1" applyProtection="1">
      <alignment horizontal="left"/>
      <protection locked="0"/>
    </xf>
    <xf numFmtId="0" fontId="5" fillId="0" borderId="4" xfId="0" applyFont="1" applyBorder="1" applyAlignment="1" applyProtection="1">
      <alignment horizontal="left"/>
      <protection locked="0"/>
    </xf>
    <xf numFmtId="0" fontId="4" fillId="2" borderId="0" xfId="0" applyFont="1" applyFill="1" applyAlignment="1">
      <alignment vertical="center" wrapText="1"/>
    </xf>
    <xf numFmtId="0" fontId="3" fillId="2" borderId="0" xfId="0" applyFont="1" applyFill="1" applyAlignment="1">
      <alignment vertical="center" wrapText="1"/>
    </xf>
    <xf numFmtId="0" fontId="45" fillId="0" borderId="0" xfId="0" applyFont="1" applyAlignment="1">
      <alignment horizontal="left" wrapText="1"/>
    </xf>
    <xf numFmtId="0" fontId="4" fillId="0" borderId="0" xfId="0" applyFont="1" applyAlignment="1">
      <alignment horizontal="left" wrapText="1"/>
    </xf>
    <xf numFmtId="0" fontId="5" fillId="0" borderId="3" xfId="0" applyFont="1" applyBorder="1" applyAlignment="1" applyProtection="1">
      <alignment horizontal="left" wrapText="1"/>
      <protection locked="0"/>
    </xf>
    <xf numFmtId="0" fontId="5" fillId="0" borderId="36"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49" fontId="5" fillId="0" borderId="3" xfId="0" applyNumberFormat="1" applyFont="1" applyBorder="1" applyAlignment="1" applyProtection="1">
      <alignment horizontal="left"/>
      <protection locked="0"/>
    </xf>
    <xf numFmtId="49" fontId="5" fillId="0" borderId="4" xfId="0" applyNumberFormat="1" applyFont="1" applyBorder="1" applyAlignment="1" applyProtection="1">
      <alignment horizontal="left"/>
      <protection locked="0"/>
    </xf>
    <xf numFmtId="0" fontId="6"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left" wrapText="1"/>
    </xf>
    <xf numFmtId="0" fontId="6" fillId="0" borderId="3" xfId="0" applyFont="1" applyBorder="1" applyAlignment="1" applyProtection="1">
      <alignment horizontal="left" wrapText="1"/>
      <protection locked="0"/>
    </xf>
    <xf numFmtId="0" fontId="6" fillId="0" borderId="36" xfId="0" applyFont="1" applyBorder="1" applyAlignment="1" applyProtection="1">
      <alignment horizontal="left" wrapText="1"/>
      <protection locked="0"/>
    </xf>
    <xf numFmtId="0" fontId="6" fillId="0" borderId="4" xfId="0" applyFont="1" applyBorder="1" applyAlignment="1" applyProtection="1">
      <alignment horizontal="left" wrapText="1"/>
      <protection locked="0"/>
    </xf>
    <xf numFmtId="0" fontId="4" fillId="2" borderId="0" xfId="0" applyFont="1" applyFill="1" applyAlignment="1">
      <alignment horizontal="left" wrapText="1"/>
    </xf>
    <xf numFmtId="0" fontId="13" fillId="2" borderId="0" xfId="0" applyFont="1" applyFill="1" applyAlignment="1">
      <alignment horizontal="center" wrapText="1"/>
    </xf>
    <xf numFmtId="0" fontId="5" fillId="0" borderId="3"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4" fillId="2" borderId="0" xfId="0" applyFont="1" applyFill="1" applyAlignment="1">
      <alignment horizontal="left" vertical="center" wrapText="1"/>
    </xf>
    <xf numFmtId="0" fontId="4" fillId="0" borderId="2" xfId="0" applyFont="1" applyBorder="1" applyAlignment="1">
      <alignment horizontal="center"/>
    </xf>
    <xf numFmtId="0" fontId="4" fillId="2" borderId="2" xfId="15" applyFont="1" applyFill="1" applyBorder="1" applyAlignment="1">
      <alignment horizontal="center" wrapText="1"/>
    </xf>
    <xf numFmtId="0" fontId="13" fillId="0" borderId="36" xfId="15" applyFont="1" applyBorder="1" applyAlignment="1" applyProtection="1">
      <alignment horizontal="left"/>
      <protection locked="0"/>
    </xf>
    <xf numFmtId="0" fontId="5" fillId="0" borderId="34" xfId="15" applyFont="1" applyBorder="1" applyAlignment="1">
      <alignment horizontal="left"/>
    </xf>
    <xf numFmtId="0" fontId="13" fillId="0" borderId="2" xfId="15" applyFont="1" applyBorder="1" applyAlignment="1" applyProtection="1">
      <alignment horizontal="left" vertical="top" wrapText="1"/>
      <protection locked="0"/>
    </xf>
    <xf numFmtId="0" fontId="13" fillId="0" borderId="32" xfId="15" applyFont="1" applyBorder="1" applyAlignment="1" applyProtection="1">
      <alignment horizontal="left"/>
      <protection locked="0"/>
    </xf>
    <xf numFmtId="169" fontId="6" fillId="0" borderId="3" xfId="15" applyNumberFormat="1" applyBorder="1" applyAlignment="1" applyProtection="1">
      <alignment horizontal="left"/>
      <protection locked="0"/>
    </xf>
    <xf numFmtId="169" fontId="6" fillId="0" borderId="36" xfId="15" applyNumberFormat="1" applyBorder="1" applyAlignment="1" applyProtection="1">
      <alignment horizontal="left"/>
      <protection locked="0"/>
    </xf>
    <xf numFmtId="169" fontId="6" fillId="0" borderId="4" xfId="15" applyNumberFormat="1" applyBorder="1" applyAlignment="1" applyProtection="1">
      <alignment horizontal="left"/>
      <protection locked="0"/>
    </xf>
    <xf numFmtId="169" fontId="6" fillId="0" borderId="2" xfId="15" applyNumberFormat="1" applyBorder="1" applyAlignment="1" applyProtection="1">
      <alignment horizontal="left"/>
      <protection locked="0"/>
    </xf>
    <xf numFmtId="0" fontId="6" fillId="0" borderId="17" xfId="15" applyBorder="1" applyAlignment="1" applyProtection="1">
      <alignment horizontal="left"/>
      <protection locked="0"/>
    </xf>
    <xf numFmtId="0" fontId="6" fillId="0" borderId="34" xfId="15" applyBorder="1" applyAlignment="1" applyProtection="1">
      <alignment horizontal="left"/>
      <protection locked="0"/>
    </xf>
    <xf numFmtId="0" fontId="6" fillId="0" borderId="16" xfId="15" applyBorder="1" applyAlignment="1" applyProtection="1">
      <alignment horizontal="left"/>
      <protection locked="0"/>
    </xf>
    <xf numFmtId="0" fontId="5" fillId="2" borderId="17" xfId="15" applyFont="1" applyFill="1" applyBorder="1"/>
    <xf numFmtId="0" fontId="7" fillId="0" borderId="7" xfId="12" applyBorder="1"/>
    <xf numFmtId="0" fontId="6" fillId="0" borderId="0" xfId="15" applyAlignment="1">
      <alignment horizontal="left"/>
    </xf>
    <xf numFmtId="0" fontId="60" fillId="0" borderId="0" xfId="2" applyFont="1" applyFill="1" applyAlignment="1" applyProtection="1">
      <alignment vertical="top" wrapText="1"/>
    </xf>
    <xf numFmtId="0" fontId="6" fillId="0" borderId="7" xfId="15" applyBorder="1" applyAlignment="1">
      <alignment horizontal="left"/>
    </xf>
    <xf numFmtId="0" fontId="6" fillId="0" borderId="32" xfId="15" applyBorder="1" applyAlignment="1">
      <alignment horizontal="left"/>
    </xf>
    <xf numFmtId="49" fontId="6" fillId="0" borderId="3" xfId="15" applyNumberFormat="1" applyBorder="1" applyAlignment="1" applyProtection="1">
      <alignment horizontal="left"/>
      <protection locked="0"/>
    </xf>
    <xf numFmtId="49" fontId="6" fillId="0" borderId="36" xfId="15" applyNumberFormat="1" applyBorder="1" applyAlignment="1" applyProtection="1">
      <alignment horizontal="left"/>
      <protection locked="0"/>
    </xf>
    <xf numFmtId="49" fontId="6" fillId="0" borderId="4" xfId="15" applyNumberFormat="1" applyBorder="1" applyAlignment="1" applyProtection="1">
      <alignment horizontal="left"/>
      <protection locked="0"/>
    </xf>
    <xf numFmtId="0" fontId="5" fillId="2" borderId="8" xfId="15" applyFont="1" applyFill="1" applyBorder="1"/>
    <xf numFmtId="0" fontId="5" fillId="2" borderId="5" xfId="15" applyFont="1" applyFill="1" applyBorder="1"/>
    <xf numFmtId="0" fontId="4" fillId="2" borderId="3" xfId="15" applyFont="1" applyFill="1" applyBorder="1" applyAlignment="1">
      <alignment horizontal="center"/>
    </xf>
    <xf numFmtId="0" fontId="4" fillId="2" borderId="36" xfId="15" applyFont="1" applyFill="1" applyBorder="1" applyAlignment="1">
      <alignment horizontal="center"/>
    </xf>
    <xf numFmtId="0" fontId="4" fillId="2" borderId="4" xfId="15" applyFont="1" applyFill="1" applyBorder="1" applyAlignment="1">
      <alignment horizontal="center"/>
    </xf>
    <xf numFmtId="0" fontId="13" fillId="0" borderId="3" xfId="15" applyFont="1" applyBorder="1" applyAlignment="1" applyProtection="1">
      <alignment horizontal="left" wrapText="1"/>
      <protection locked="0"/>
    </xf>
    <xf numFmtId="0" fontId="13" fillId="0" borderId="36" xfId="15" applyFont="1" applyBorder="1" applyAlignment="1" applyProtection="1">
      <alignment horizontal="left" wrapText="1"/>
      <protection locked="0"/>
    </xf>
    <xf numFmtId="0" fontId="13" fillId="0" borderId="4" xfId="15" applyFont="1" applyBorder="1" applyAlignment="1" applyProtection="1">
      <alignment horizontal="left" wrapText="1"/>
      <protection locked="0"/>
    </xf>
    <xf numFmtId="0" fontId="4" fillId="2" borderId="3" xfId="15" applyFont="1" applyFill="1" applyBorder="1" applyAlignment="1">
      <alignment horizontal="center" wrapText="1"/>
    </xf>
    <xf numFmtId="0" fontId="4" fillId="2" borderId="36" xfId="15" applyFont="1" applyFill="1" applyBorder="1" applyAlignment="1">
      <alignment horizontal="center" wrapText="1"/>
    </xf>
    <xf numFmtId="0" fontId="4" fillId="2" borderId="4" xfId="15" applyFont="1" applyFill="1" applyBorder="1" applyAlignment="1">
      <alignment horizontal="center" wrapText="1"/>
    </xf>
    <xf numFmtId="0" fontId="22" fillId="0" borderId="0" xfId="0" applyFont="1" applyAlignment="1">
      <alignment horizontal="left" wrapText="1"/>
    </xf>
    <xf numFmtId="0" fontId="46" fillId="0" borderId="34" xfId="2" applyFont="1" applyFill="1" applyBorder="1" applyAlignment="1" applyProtection="1">
      <alignment horizontal="left" wrapText="1"/>
    </xf>
    <xf numFmtId="0" fontId="46" fillId="0" borderId="0" xfId="2" applyFont="1" applyFill="1" applyBorder="1" applyAlignment="1" applyProtection="1">
      <alignment horizontal="left" wrapText="1"/>
    </xf>
    <xf numFmtId="0" fontId="5" fillId="0" borderId="0" xfId="21" applyFont="1" applyAlignment="1">
      <alignment horizontal="left" wrapText="1"/>
    </xf>
    <xf numFmtId="0" fontId="5" fillId="0" borderId="7" xfId="21" applyFont="1" applyBorder="1" applyAlignment="1" applyProtection="1">
      <alignment horizontal="left" vertical="top" wrapText="1"/>
      <protection locked="0"/>
    </xf>
    <xf numFmtId="0" fontId="5" fillId="0" borderId="32" xfId="21" applyFont="1" applyBorder="1" applyAlignment="1" applyProtection="1">
      <alignment horizontal="left" vertical="top" wrapText="1"/>
      <protection locked="0"/>
    </xf>
    <xf numFmtId="0" fontId="5" fillId="0" borderId="10" xfId="21" applyFont="1" applyBorder="1" applyAlignment="1" applyProtection="1">
      <alignment horizontal="left" vertical="top" wrapText="1"/>
      <protection locked="0"/>
    </xf>
    <xf numFmtId="0" fontId="6" fillId="0" borderId="36" xfId="12" applyFont="1" applyBorder="1" applyAlignment="1" applyProtection="1">
      <alignment horizontal="left"/>
      <protection locked="0"/>
    </xf>
    <xf numFmtId="0" fontId="49" fillId="0" borderId="0" xfId="0" applyFont="1" applyAlignment="1">
      <alignment horizontal="left" vertical="top" wrapText="1"/>
    </xf>
    <xf numFmtId="0" fontId="50" fillId="0" borderId="0" xfId="12" applyFont="1" applyAlignment="1">
      <alignment horizontal="left" wrapText="1"/>
    </xf>
    <xf numFmtId="0" fontId="7" fillId="0" borderId="0" xfId="12" applyAlignment="1">
      <alignment horizontal="left" wrapText="1"/>
    </xf>
    <xf numFmtId="0" fontId="60" fillId="0" borderId="0" xfId="2" applyFont="1" applyFill="1" applyAlignment="1" applyProtection="1"/>
    <xf numFmtId="169" fontId="6" fillId="0" borderId="2" xfId="21" applyNumberFormat="1" applyBorder="1" applyAlignment="1" applyProtection="1">
      <alignment horizontal="left"/>
      <protection locked="0"/>
    </xf>
    <xf numFmtId="169" fontId="6" fillId="0" borderId="3" xfId="21" applyNumberFormat="1" applyBorder="1" applyAlignment="1" applyProtection="1">
      <alignment horizontal="left"/>
      <protection locked="0"/>
    </xf>
    <xf numFmtId="169" fontId="6" fillId="0" borderId="36" xfId="21" applyNumberFormat="1" applyBorder="1" applyAlignment="1" applyProtection="1">
      <alignment horizontal="left"/>
      <protection locked="0"/>
    </xf>
    <xf numFmtId="169" fontId="6" fillId="0" borderId="4" xfId="21" applyNumberFormat="1" applyBorder="1" applyAlignment="1" applyProtection="1">
      <alignment horizontal="left"/>
      <protection locked="0"/>
    </xf>
    <xf numFmtId="0" fontId="6" fillId="0" borderId="34" xfId="21" applyBorder="1" applyAlignment="1" applyProtection="1">
      <alignment horizontal="left"/>
      <protection locked="0"/>
    </xf>
    <xf numFmtId="0" fontId="6" fillId="0" borderId="16" xfId="21" applyBorder="1" applyAlignment="1" applyProtection="1">
      <alignment horizontal="left"/>
      <protection locked="0"/>
    </xf>
    <xf numFmtId="0" fontId="48" fillId="0" borderId="0" xfId="12" applyFont="1" applyAlignment="1">
      <alignment horizontal="left" wrapText="1"/>
    </xf>
    <xf numFmtId="0" fontId="29" fillId="0" borderId="3" xfId="12" applyFont="1" applyBorder="1" applyAlignment="1" applyProtection="1">
      <alignment horizontal="left" vertical="top" wrapText="1"/>
      <protection locked="0"/>
    </xf>
    <xf numFmtId="0" fontId="29" fillId="0" borderId="36" xfId="12" applyFont="1" applyBorder="1" applyAlignment="1" applyProtection="1">
      <alignment horizontal="left" vertical="top" wrapText="1"/>
      <protection locked="0"/>
    </xf>
    <xf numFmtId="0" fontId="29" fillId="0" borderId="4" xfId="12" applyFont="1" applyBorder="1" applyAlignment="1" applyProtection="1">
      <alignment horizontal="left" vertical="top" wrapText="1"/>
      <protection locked="0"/>
    </xf>
    <xf numFmtId="0" fontId="14" fillId="0" borderId="0" xfId="12" applyFont="1" applyAlignment="1">
      <alignment horizontal="left" vertical="center" wrapText="1"/>
    </xf>
    <xf numFmtId="169" fontId="7" fillId="0" borderId="2" xfId="12" applyNumberFormat="1" applyBorder="1" applyAlignment="1" applyProtection="1">
      <alignment horizontal="left" vertical="center" wrapText="1"/>
      <protection locked="0"/>
    </xf>
    <xf numFmtId="0" fontId="7" fillId="0" borderId="36" xfId="12" applyBorder="1" applyAlignment="1" applyProtection="1">
      <alignment horizontal="left"/>
      <protection locked="0"/>
    </xf>
    <xf numFmtId="0" fontId="7" fillId="0" borderId="94" xfId="12" applyBorder="1" applyAlignment="1" applyProtection="1">
      <alignment horizontal="left"/>
      <protection locked="0"/>
    </xf>
    <xf numFmtId="0" fontId="46" fillId="0" borderId="58" xfId="12" applyFont="1" applyBorder="1" applyAlignment="1">
      <alignment horizontal="center" vertical="center" wrapText="1"/>
    </xf>
    <xf numFmtId="0" fontId="46" fillId="0" borderId="69" xfId="12" applyFont="1" applyBorder="1" applyAlignment="1">
      <alignment horizontal="center" vertical="center" wrapText="1"/>
    </xf>
    <xf numFmtId="0" fontId="46" fillId="0" borderId="95" xfId="12" applyFont="1" applyBorder="1" applyAlignment="1">
      <alignment horizontal="center" vertical="center" wrapText="1"/>
    </xf>
    <xf numFmtId="0" fontId="7" fillId="0" borderId="0" xfId="12" applyAlignment="1">
      <alignment horizontal="center"/>
    </xf>
    <xf numFmtId="0" fontId="29" fillId="0" borderId="2" xfId="12" applyFont="1" applyBorder="1" applyAlignment="1" applyProtection="1">
      <alignment horizontal="left" vertical="top" wrapText="1"/>
      <protection locked="0"/>
    </xf>
    <xf numFmtId="0" fontId="14" fillId="0" borderId="0" xfId="12" applyFont="1" applyAlignment="1">
      <alignment horizontal="left" wrapText="1"/>
    </xf>
    <xf numFmtId="0" fontId="7" fillId="0" borderId="16" xfId="12" applyBorder="1" applyAlignment="1" applyProtection="1">
      <alignment horizontal="left"/>
      <protection locked="0"/>
    </xf>
    <xf numFmtId="0" fontId="7" fillId="0" borderId="8" xfId="12" applyBorder="1" applyAlignment="1" applyProtection="1">
      <alignment horizontal="left"/>
      <protection locked="0"/>
    </xf>
    <xf numFmtId="0" fontId="7" fillId="0" borderId="14" xfId="12" applyBorder="1" applyAlignment="1" applyProtection="1">
      <alignment horizontal="left"/>
      <protection locked="0"/>
    </xf>
    <xf numFmtId="0" fontId="7" fillId="0" borderId="49" xfId="12" applyBorder="1" applyAlignment="1">
      <alignment horizontal="left"/>
    </xf>
    <xf numFmtId="0" fontId="7" fillId="0" borderId="48" xfId="12" applyBorder="1" applyAlignment="1">
      <alignment horizontal="left"/>
    </xf>
    <xf numFmtId="0" fontId="14" fillId="0" borderId="96" xfId="12" applyFont="1" applyBorder="1" applyAlignment="1">
      <alignment horizontal="center"/>
    </xf>
    <xf numFmtId="0" fontId="14" fillId="0" borderId="97" xfId="12" applyFont="1" applyBorder="1" applyAlignment="1">
      <alignment horizontal="center"/>
    </xf>
    <xf numFmtId="0" fontId="14" fillId="0" borderId="70" xfId="12" applyFont="1" applyBorder="1" applyAlignment="1">
      <alignment horizontal="center"/>
    </xf>
    <xf numFmtId="0" fontId="3" fillId="18" borderId="2" xfId="9" applyFont="1" applyFill="1" applyBorder="1" applyAlignment="1">
      <alignment horizontal="center"/>
    </xf>
    <xf numFmtId="0" fontId="14" fillId="0" borderId="0" xfId="12" applyFont="1" applyAlignment="1">
      <alignment vertical="top" wrapText="1"/>
    </xf>
    <xf numFmtId="0" fontId="6" fillId="0" borderId="2" xfId="9" applyBorder="1" applyAlignment="1" applyProtection="1">
      <alignment horizontal="left"/>
      <protection locked="0"/>
    </xf>
    <xf numFmtId="169" fontId="7" fillId="0" borderId="8" xfId="12" applyNumberFormat="1" applyBorder="1" applyAlignment="1" applyProtection="1">
      <alignment horizontal="left"/>
      <protection locked="0"/>
    </xf>
    <xf numFmtId="169" fontId="90" fillId="0" borderId="8" xfId="8" applyNumberFormat="1" applyFont="1" applyBorder="1" applyAlignment="1" applyProtection="1">
      <alignment horizontal="left"/>
      <protection locked="0"/>
    </xf>
    <xf numFmtId="0" fontId="3" fillId="18" borderId="3" xfId="9" applyFont="1" applyFill="1" applyBorder="1" applyAlignment="1">
      <alignment horizontal="center"/>
    </xf>
    <xf numFmtId="0" fontId="3" fillId="18" borderId="36" xfId="9" applyFont="1" applyFill="1" applyBorder="1" applyAlignment="1">
      <alignment horizontal="center"/>
    </xf>
    <xf numFmtId="0" fontId="3" fillId="18" borderId="2" xfId="9" applyFont="1" applyFill="1" applyBorder="1" applyAlignment="1">
      <alignment horizontal="center" wrapText="1"/>
    </xf>
    <xf numFmtId="0" fontId="3" fillId="18" borderId="8" xfId="9" applyFont="1" applyFill="1" applyBorder="1" applyAlignment="1">
      <alignment horizontal="center"/>
    </xf>
    <xf numFmtId="0" fontId="3" fillId="18" borderId="5" xfId="9" applyFont="1" applyFill="1" applyBorder="1" applyAlignment="1">
      <alignment horizontal="center"/>
    </xf>
    <xf numFmtId="0" fontId="14" fillId="18" borderId="3" xfId="9" applyFont="1" applyFill="1" applyBorder="1" applyAlignment="1">
      <alignment horizontal="center"/>
    </xf>
    <xf numFmtId="0" fontId="14" fillId="18" borderId="36" xfId="9" applyFont="1" applyFill="1" applyBorder="1" applyAlignment="1">
      <alignment horizontal="center"/>
    </xf>
    <xf numFmtId="0" fontId="14" fillId="18" borderId="4" xfId="9" applyFont="1" applyFill="1" applyBorder="1" applyAlignment="1">
      <alignment horizontal="center"/>
    </xf>
    <xf numFmtId="0" fontId="6" fillId="0" borderId="2" xfId="9" applyBorder="1"/>
    <xf numFmtId="0" fontId="6" fillId="0" borderId="3" xfId="9" applyBorder="1" applyAlignment="1" applyProtection="1">
      <alignment horizontal="left"/>
      <protection locked="0"/>
    </xf>
    <xf numFmtId="0" fontId="6" fillId="0" borderId="36" xfId="9" applyBorder="1" applyAlignment="1" applyProtection="1">
      <alignment horizontal="left"/>
      <protection locked="0"/>
    </xf>
    <xf numFmtId="0" fontId="6" fillId="0" borderId="4" xfId="9" applyBorder="1" applyAlignment="1" applyProtection="1">
      <alignment horizontal="left"/>
      <protection locked="0"/>
    </xf>
    <xf numFmtId="0" fontId="3" fillId="0" borderId="0" xfId="0" applyFont="1" applyAlignment="1">
      <alignment vertical="top" wrapText="1"/>
    </xf>
    <xf numFmtId="0" fontId="4" fillId="2" borderId="8" xfId="15" applyFont="1" applyFill="1" applyBorder="1" applyAlignment="1">
      <alignment horizontal="center" wrapText="1"/>
    </xf>
    <xf numFmtId="0" fontId="4" fillId="2" borderId="5" xfId="15" applyFont="1" applyFill="1" applyBorder="1" applyAlignment="1">
      <alignment horizontal="center" wrapText="1"/>
    </xf>
    <xf numFmtId="0" fontId="37" fillId="0" borderId="0" xfId="13" applyFont="1" applyAlignment="1">
      <alignment vertical="top" wrapText="1"/>
    </xf>
    <xf numFmtId="0" fontId="13" fillId="0" borderId="36" xfId="13" applyFont="1" applyBorder="1" applyAlignment="1" applyProtection="1">
      <alignment horizontal="left"/>
      <protection locked="0"/>
    </xf>
    <xf numFmtId="0" fontId="3" fillId="0" borderId="34" xfId="13" applyFont="1" applyBorder="1" applyAlignment="1">
      <alignment horizontal="right"/>
    </xf>
    <xf numFmtId="169" fontId="13" fillId="0" borderId="36" xfId="13" applyNumberFormat="1" applyFont="1" applyBorder="1" applyAlignment="1" applyProtection="1">
      <alignment horizontal="left"/>
      <protection locked="0"/>
    </xf>
    <xf numFmtId="0" fontId="37" fillId="0" borderId="71" xfId="13" applyFont="1" applyBorder="1" applyAlignment="1">
      <alignment horizontal="center"/>
    </xf>
    <xf numFmtId="0" fontId="37" fillId="0" borderId="60" xfId="13" applyFont="1" applyBorder="1" applyAlignment="1">
      <alignment horizontal="center"/>
    </xf>
    <xf numFmtId="0" fontId="37" fillId="0" borderId="54" xfId="13" applyFont="1" applyBorder="1" applyAlignment="1">
      <alignment horizontal="center"/>
    </xf>
    <xf numFmtId="0" fontId="37" fillId="0" borderId="57" xfId="13" applyFont="1" applyBorder="1" applyAlignment="1">
      <alignment horizontal="center"/>
    </xf>
    <xf numFmtId="0" fontId="1" fillId="0" borderId="54" xfId="26" applyBorder="1" applyAlignment="1">
      <alignment horizontal="center"/>
    </xf>
    <xf numFmtId="0" fontId="13" fillId="0" borderId="32" xfId="13" applyFont="1" applyBorder="1" applyAlignment="1" applyProtection="1">
      <alignment horizontal="left" wrapText="1"/>
      <protection locked="0"/>
    </xf>
    <xf numFmtId="0" fontId="13" fillId="0" borderId="78" xfId="13" applyFont="1" applyBorder="1" applyAlignment="1">
      <alignment horizontal="center" wrapText="1"/>
    </xf>
    <xf numFmtId="0" fontId="13" fillId="0" borderId="32" xfId="13" applyFont="1" applyBorder="1" applyAlignment="1">
      <alignment horizontal="center" wrapText="1"/>
    </xf>
    <xf numFmtId="0" fontId="13" fillId="0" borderId="79" xfId="13" applyFont="1" applyBorder="1" applyAlignment="1">
      <alignment horizontal="center" wrapText="1"/>
    </xf>
    <xf numFmtId="0" fontId="13" fillId="0" borderId="36" xfId="13" applyFont="1" applyBorder="1" applyAlignment="1">
      <alignment horizontal="center" wrapText="1"/>
    </xf>
    <xf numFmtId="0" fontId="13" fillId="0" borderId="47" xfId="13" applyFont="1" applyBorder="1" applyAlignment="1">
      <alignment horizontal="center" wrapText="1"/>
    </xf>
    <xf numFmtId="0" fontId="1" fillId="0" borderId="4" xfId="26" applyBorder="1" applyAlignment="1">
      <alignment horizontal="center" wrapText="1"/>
    </xf>
    <xf numFmtId="0" fontId="13" fillId="0" borderId="3" xfId="13" applyFont="1" applyBorder="1" applyAlignment="1">
      <alignment horizontal="center" wrapText="1"/>
    </xf>
    <xf numFmtId="0" fontId="1" fillId="0" borderId="94" xfId="26" applyBorder="1" applyAlignment="1">
      <alignment horizontal="center" wrapText="1"/>
    </xf>
    <xf numFmtId="0" fontId="13" fillId="0" borderId="4" xfId="13" applyFont="1" applyBorder="1" applyAlignment="1">
      <alignment horizontal="center" wrapText="1"/>
    </xf>
    <xf numFmtId="0" fontId="13" fillId="0" borderId="2" xfId="13" applyFont="1" applyBorder="1" applyAlignment="1">
      <alignment horizontal="center" wrapText="1"/>
    </xf>
    <xf numFmtId="0" fontId="13" fillId="0" borderId="9" xfId="13" applyFont="1" applyBorder="1" applyAlignment="1">
      <alignment horizontal="center" wrapText="1"/>
    </xf>
    <xf numFmtId="0" fontId="13" fillId="0" borderId="94" xfId="13" applyFont="1" applyBorder="1" applyAlignment="1">
      <alignment horizontal="center" wrapText="1"/>
    </xf>
    <xf numFmtId="0" fontId="81" fillId="0" borderId="0" xfId="26" applyFont="1"/>
    <xf numFmtId="0" fontId="6" fillId="0" borderId="32" xfId="9" applyBorder="1" applyAlignment="1" applyProtection="1">
      <alignment wrapText="1"/>
      <protection locked="0"/>
    </xf>
    <xf numFmtId="0" fontId="13" fillId="0" borderId="32" xfId="13" applyFont="1" applyBorder="1" applyAlignment="1" applyProtection="1">
      <alignment horizontal="left"/>
      <protection locked="0"/>
    </xf>
    <xf numFmtId="0" fontId="6" fillId="0" borderId="32" xfId="9" applyBorder="1" applyAlignment="1" applyProtection="1">
      <alignment horizontal="left"/>
      <protection locked="0"/>
    </xf>
    <xf numFmtId="0" fontId="20" fillId="0" borderId="0" xfId="13" applyFont="1" applyAlignment="1">
      <alignment wrapText="1"/>
    </xf>
    <xf numFmtId="0" fontId="6" fillId="0" borderId="0" xfId="9"/>
    <xf numFmtId="0" fontId="13" fillId="0" borderId="37" xfId="9" applyFont="1" applyBorder="1" applyAlignment="1">
      <alignment horizontal="left" wrapText="1"/>
    </xf>
    <xf numFmtId="0" fontId="13" fillId="0" borderId="0" xfId="9" applyFont="1" applyAlignment="1">
      <alignment horizontal="left" wrapText="1"/>
    </xf>
    <xf numFmtId="0" fontId="13" fillId="0" borderId="3" xfId="9" applyFont="1" applyBorder="1" applyAlignment="1" applyProtection="1">
      <alignment horizontal="left" vertical="top" wrapText="1"/>
      <protection locked="0"/>
    </xf>
    <xf numFmtId="0" fontId="6" fillId="0" borderId="36" xfId="9" applyBorder="1" applyAlignment="1" applyProtection="1">
      <alignment horizontal="left" vertical="top" wrapText="1"/>
      <protection locked="0"/>
    </xf>
    <xf numFmtId="0" fontId="6" fillId="0" borderId="4" xfId="9" applyBorder="1" applyAlignment="1" applyProtection="1">
      <alignment horizontal="left" vertical="top" wrapText="1"/>
      <protection locked="0"/>
    </xf>
    <xf numFmtId="0" fontId="13" fillId="0" borderId="2" xfId="13" applyFont="1" applyBorder="1" applyAlignment="1" applyProtection="1">
      <alignment horizontal="left" vertical="top" wrapText="1"/>
      <protection locked="0"/>
    </xf>
    <xf numFmtId="0" fontId="13" fillId="0" borderId="2" xfId="9" applyFont="1" applyBorder="1" applyAlignment="1" applyProtection="1">
      <alignment horizontal="left" vertical="top" wrapText="1"/>
      <protection locked="0"/>
    </xf>
    <xf numFmtId="0" fontId="75" fillId="0" borderId="4" xfId="8" applyBorder="1" applyAlignment="1">
      <alignment horizontal="center" wrapText="1"/>
    </xf>
    <xf numFmtId="0" fontId="13" fillId="0" borderId="0" xfId="13" applyFont="1" applyAlignment="1">
      <alignment horizontal="left" vertical="top" wrapText="1"/>
    </xf>
    <xf numFmtId="0" fontId="13" fillId="0" borderId="0" xfId="9" applyFont="1" applyAlignment="1">
      <alignment horizontal="left" vertical="top" wrapText="1"/>
    </xf>
    <xf numFmtId="3" fontId="13" fillId="7" borderId="3" xfId="13" applyNumberFormat="1" applyFont="1" applyFill="1" applyBorder="1"/>
    <xf numFmtId="3" fontId="13" fillId="0" borderId="36" xfId="8" applyNumberFormat="1" applyFont="1" applyBorder="1"/>
    <xf numFmtId="3" fontId="13" fillId="0" borderId="4" xfId="8" applyNumberFormat="1" applyFont="1" applyBorder="1"/>
    <xf numFmtId="0" fontId="37" fillId="0" borderId="0" xfId="13" applyFont="1" applyAlignment="1">
      <alignment horizontal="left"/>
    </xf>
    <xf numFmtId="0" fontId="37" fillId="0" borderId="33" xfId="13" applyFont="1" applyBorder="1" applyAlignment="1">
      <alignment horizontal="left"/>
    </xf>
    <xf numFmtId="0" fontId="37" fillId="0" borderId="3" xfId="13" applyFont="1" applyBorder="1" applyAlignment="1">
      <alignment horizontal="center"/>
    </xf>
    <xf numFmtId="0" fontId="37" fillId="0" borderId="36" xfId="13" applyFont="1" applyBorder="1" applyAlignment="1">
      <alignment horizontal="center"/>
    </xf>
    <xf numFmtId="0" fontId="37" fillId="0" borderId="4" xfId="13" applyFont="1" applyBorder="1" applyAlignment="1">
      <alignment horizontal="center"/>
    </xf>
    <xf numFmtId="0" fontId="37" fillId="0" borderId="17" xfId="13" applyFont="1" applyBorder="1" applyAlignment="1">
      <alignment horizontal="center"/>
    </xf>
    <xf numFmtId="0" fontId="37" fillId="0" borderId="34" xfId="13" applyFont="1" applyBorder="1" applyAlignment="1">
      <alignment horizontal="center"/>
    </xf>
    <xf numFmtId="0" fontId="37" fillId="0" borderId="16" xfId="13" applyFont="1" applyBorder="1" applyAlignment="1">
      <alignment horizontal="center"/>
    </xf>
    <xf numFmtId="0" fontId="75" fillId="0" borderId="4" xfId="8" applyBorder="1" applyAlignment="1">
      <alignment horizontal="center"/>
    </xf>
    <xf numFmtId="0" fontId="13" fillId="0" borderId="37" xfId="13" applyFont="1" applyBorder="1" applyAlignment="1">
      <alignment horizontal="center" wrapText="1"/>
    </xf>
    <xf numFmtId="0" fontId="13" fillId="0" borderId="0" xfId="13" applyFont="1" applyAlignment="1">
      <alignment horizontal="center" wrapText="1"/>
    </xf>
    <xf numFmtId="0" fontId="13" fillId="0" borderId="33" xfId="13" applyFont="1" applyBorder="1" applyAlignment="1">
      <alignment horizontal="center" wrapText="1"/>
    </xf>
    <xf numFmtId="0" fontId="13" fillId="0" borderId="17" xfId="13" applyFont="1" applyBorder="1" applyAlignment="1">
      <alignment horizontal="center" wrapText="1"/>
    </xf>
    <xf numFmtId="0" fontId="20" fillId="0" borderId="0" xfId="13" applyFont="1" applyAlignment="1">
      <alignment vertical="top" wrapText="1"/>
    </xf>
    <xf numFmtId="0" fontId="20" fillId="0" borderId="0" xfId="13" applyFont="1" applyAlignment="1">
      <alignment horizontal="left" vertical="top" wrapText="1"/>
    </xf>
    <xf numFmtId="0" fontId="20" fillId="0" borderId="0" xfId="8" applyFont="1" applyAlignment="1">
      <alignment horizontal="left" vertical="top" wrapText="1"/>
    </xf>
    <xf numFmtId="0" fontId="14" fillId="2" borderId="96" xfId="12" applyFont="1" applyFill="1" applyBorder="1"/>
    <xf numFmtId="0" fontId="14" fillId="2" borderId="97" xfId="12" applyFont="1" applyFill="1" applyBorder="1"/>
    <xf numFmtId="0" fontId="14" fillId="2" borderId="70" xfId="12" applyFont="1" applyFill="1" applyBorder="1"/>
    <xf numFmtId="0" fontId="13" fillId="0" borderId="2" xfId="21" applyFont="1" applyBorder="1" applyAlignment="1" applyProtection="1">
      <alignment horizontal="left" vertical="top" wrapText="1"/>
      <protection locked="0"/>
    </xf>
    <xf numFmtId="0" fontId="13" fillId="0" borderId="0" xfId="21" applyFont="1" applyAlignment="1">
      <alignment horizontal="left" vertical="top" wrapText="1"/>
    </xf>
    <xf numFmtId="0" fontId="14" fillId="0" borderId="0" xfId="12" applyFont="1" applyAlignment="1">
      <alignment horizontal="left" vertical="top" wrapText="1"/>
    </xf>
    <xf numFmtId="169" fontId="7" fillId="0" borderId="61" xfId="12" applyNumberFormat="1" applyBorder="1" applyAlignment="1" applyProtection="1">
      <alignment horizontal="left" vertical="center"/>
      <protection locked="0"/>
    </xf>
    <xf numFmtId="169" fontId="7" fillId="0" borderId="59" xfId="12" applyNumberFormat="1" applyBorder="1" applyAlignment="1" applyProtection="1">
      <alignment horizontal="left" vertical="center"/>
      <protection locked="0"/>
    </xf>
    <xf numFmtId="49" fontId="7" fillId="0" borderId="16" xfId="12" applyNumberFormat="1" applyBorder="1" applyAlignment="1" applyProtection="1">
      <alignment horizontal="left" vertical="center"/>
      <protection locked="0"/>
    </xf>
    <xf numFmtId="49" fontId="7" fillId="0" borderId="8" xfId="12" applyNumberFormat="1" applyBorder="1" applyAlignment="1" applyProtection="1">
      <alignment horizontal="left" vertical="center"/>
      <protection locked="0"/>
    </xf>
    <xf numFmtId="49" fontId="7" fillId="0" borderId="14" xfId="12" applyNumberFormat="1" applyBorder="1" applyAlignment="1" applyProtection="1">
      <alignment horizontal="left" vertical="center"/>
      <protection locked="0"/>
    </xf>
    <xf numFmtId="0" fontId="52" fillId="0" borderId="74" xfId="12" applyFont="1" applyBorder="1" applyAlignment="1">
      <alignment horizontal="left"/>
    </xf>
    <xf numFmtId="0" fontId="52" fillId="0" borderId="27" xfId="12" applyFont="1" applyBorder="1" applyAlignment="1">
      <alignment horizontal="left"/>
    </xf>
    <xf numFmtId="0" fontId="56" fillId="0" borderId="59" xfId="12" applyFont="1" applyBorder="1" applyAlignment="1">
      <alignment horizontal="center" wrapText="1"/>
    </xf>
    <xf numFmtId="0" fontId="46" fillId="0" borderId="4" xfId="12" applyFont="1" applyBorder="1" applyAlignment="1">
      <alignment horizontal="center" wrapText="1"/>
    </xf>
    <xf numFmtId="0" fontId="56" fillId="0" borderId="24" xfId="12" applyFont="1" applyBorder="1" applyAlignment="1">
      <alignment horizontal="center" vertical="center" wrapText="1"/>
    </xf>
    <xf numFmtId="0" fontId="46" fillId="0" borderId="24" xfId="12" applyFont="1" applyBorder="1" applyAlignment="1">
      <alignment wrapText="1"/>
    </xf>
    <xf numFmtId="0" fontId="46" fillId="0" borderId="2" xfId="12" applyFont="1" applyBorder="1" applyAlignment="1">
      <alignment wrapText="1"/>
    </xf>
    <xf numFmtId="0" fontId="56" fillId="0" borderId="24" xfId="12" applyFont="1" applyBorder="1" applyAlignment="1">
      <alignment horizontal="center"/>
    </xf>
    <xf numFmtId="0" fontId="56" fillId="0" borderId="25" xfId="12" applyFont="1" applyBorder="1" applyAlignment="1">
      <alignment horizontal="center"/>
    </xf>
    <xf numFmtId="0" fontId="56" fillId="0" borderId="2" xfId="12" applyFont="1" applyBorder="1" applyAlignment="1">
      <alignment horizontal="center"/>
    </xf>
    <xf numFmtId="0" fontId="56" fillId="0" borderId="9" xfId="12" applyFont="1" applyBorder="1" applyAlignment="1">
      <alignment horizontal="center"/>
    </xf>
    <xf numFmtId="0" fontId="14" fillId="2" borderId="71" xfId="12" applyFont="1" applyFill="1" applyBorder="1"/>
    <xf numFmtId="0" fontId="14" fillId="2" borderId="60" xfId="12" applyFont="1" applyFill="1" applyBorder="1"/>
    <xf numFmtId="0" fontId="14" fillId="2" borderId="54" xfId="12" applyFont="1" applyFill="1" applyBorder="1"/>
    <xf numFmtId="0" fontId="14" fillId="2" borderId="71" xfId="12" applyFont="1" applyFill="1" applyBorder="1" applyAlignment="1">
      <alignment horizontal="left"/>
    </xf>
    <xf numFmtId="0" fontId="14" fillId="2" borderId="60" xfId="12" applyFont="1" applyFill="1" applyBorder="1" applyAlignment="1">
      <alignment horizontal="left"/>
    </xf>
    <xf numFmtId="0" fontId="14" fillId="2" borderId="54" xfId="12" applyFont="1" applyFill="1" applyBorder="1" applyAlignment="1">
      <alignment horizontal="left"/>
    </xf>
    <xf numFmtId="49" fontId="7" fillId="0" borderId="15" xfId="12" applyNumberFormat="1" applyBorder="1" applyAlignment="1" applyProtection="1">
      <alignment horizontal="left" vertical="center"/>
      <protection locked="0"/>
    </xf>
    <xf numFmtId="0" fontId="52" fillId="0" borderId="29" xfId="12" applyFont="1" applyBorder="1" applyAlignment="1">
      <alignment horizontal="left"/>
    </xf>
    <xf numFmtId="0" fontId="56" fillId="0" borderId="23" xfId="12" applyFont="1" applyBorder="1" applyAlignment="1">
      <alignment horizontal="center" wrapText="1"/>
    </xf>
    <xf numFmtId="0" fontId="46" fillId="0" borderId="13" xfId="12" applyFont="1" applyBorder="1" applyAlignment="1">
      <alignment horizontal="center" wrapText="1"/>
    </xf>
    <xf numFmtId="0" fontId="20" fillId="0" borderId="0" xfId="0" applyFont="1" applyAlignment="1">
      <alignment horizontal="left" wrapText="1"/>
    </xf>
    <xf numFmtId="3" fontId="0" fillId="0" borderId="2" xfId="0" applyNumberFormat="1" applyBorder="1" applyAlignment="1" applyProtection="1">
      <alignment wrapText="1"/>
      <protection locked="0"/>
    </xf>
  </cellXfs>
  <cellStyles count="27">
    <cellStyle name="Accent1" xfId="1" builtinId="29" customBuiltin="1"/>
    <cellStyle name="Accent4" xfId="2" builtinId="41" customBuiltin="1"/>
    <cellStyle name="Comma 2" xfId="3" xr:uid="{F40232E3-90D8-4186-B73F-FFC625DC8BEE}"/>
    <cellStyle name="Comma 3" xfId="4" xr:uid="{6E136070-E3FB-4EE3-AD50-70A6C3897034}"/>
    <cellStyle name="Currency 2" xfId="5" xr:uid="{EFD10919-5AB7-401D-9C6E-B3468C50298D}"/>
    <cellStyle name="Currency 3" xfId="6" xr:uid="{FF50B904-5AF2-4BA5-B051-07ACAC2DDEFD}"/>
    <cellStyle name="Hyperlink" xfId="7" builtinId="8"/>
    <cellStyle name="Normal" xfId="0" builtinId="0"/>
    <cellStyle name="Normal 2" xfId="8" xr:uid="{5D4AF3B0-E0D0-47C9-BA99-02445132F276}"/>
    <cellStyle name="Normal 2 2" xfId="9" xr:uid="{52DB3C59-7796-4548-9D48-6F600CC8D573}"/>
    <cellStyle name="Normal 2 3" xfId="10" xr:uid="{58D9B539-E042-4E40-A3E4-18B3F437B1DB}"/>
    <cellStyle name="Normal 2 4" xfId="25" xr:uid="{2812046B-8FAC-492D-8D34-6AD071139AAB}"/>
    <cellStyle name="Normal 2 5" xfId="26" xr:uid="{125F8C51-48C2-40B4-8AA8-CA94F63D665C}"/>
    <cellStyle name="Normal 3" xfId="11" xr:uid="{38DA35BA-742B-4B92-9CD7-521585965178}"/>
    <cellStyle name="Normal_05devel" xfId="12" xr:uid="{0CCD9F0D-6FE2-4F8D-AE4A-201C6D721C93}"/>
    <cellStyle name="Normal_19A Adult CJ 030903" xfId="13" xr:uid="{30EBD2E6-B1DF-4D56-A919-21830C421ACE}"/>
    <cellStyle name="Normal_19A Adult CJ 030903 2" xfId="14" xr:uid="{BE081BFA-4C08-4A5E-A9AE-608261CC4B8E}"/>
    <cellStyle name="Normal_Basic URS Tables for yr2" xfId="15" xr:uid="{A318283C-8143-4BEE-8EF4-2CE6941B4523}"/>
    <cellStyle name="Normal_Basic URS Tables for yr2 2" xfId="16" xr:uid="{5038470E-8612-43D4-8AEA-025062EA983B}"/>
    <cellStyle name="Normal_Table20B" xfId="17" xr:uid="{0597A973-F263-4539-B263-BB485F97E2FB}"/>
    <cellStyle name="Normal_UPDATED 2008 URS Tables" xfId="18" xr:uid="{338D021E-C4FF-48C3-A973-E2A07AA59B13}"/>
    <cellStyle name="Normal_URS Table11A" xfId="19" xr:uid="{CA678424-0BFE-4668-B7FF-9A783BD8310F}"/>
    <cellStyle name="Normal_URS Tables" xfId="20" xr:uid="{F9B9FEC8-20C3-4282-A069-559A0E8479AA}"/>
    <cellStyle name="Normal_Worksheet in Developmental URS Tables 2003" xfId="21" xr:uid="{F55A9F64-083E-42AD-BD16-D086CC2CD4B9}"/>
    <cellStyle name="Normal_Worksheet in Developmental URS Tables 2003 2" xfId="22" xr:uid="{DE2D9096-DE9B-42C0-B2BB-4509FB463AA7}"/>
    <cellStyle name="Percent 2" xfId="23" xr:uid="{4837E143-E957-4C99-80EF-8470E4CC9AAE}"/>
    <cellStyle name="Percent 3" xfId="24" xr:uid="{37BC7490-C170-4488-8CC8-1C20403CAFF4}"/>
  </cellStyles>
  <dxfs count="515">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sharedStrings" Target="sharedStrings.xml"/></Relationships>
</file>

<file path=xl/ctrlProps/ctrlProp1.xml><?xml version="1.0" encoding="utf-8"?>
<formControlPr xmlns="http://schemas.microsoft.com/office/spreadsheetml/2009/9/main" objectType="CheckBox" fmlaLink="$CD$24" lockText="1"/>
</file>

<file path=xl/ctrlProps/ctrlProp10.xml><?xml version="1.0" encoding="utf-8"?>
<formControlPr xmlns="http://schemas.microsoft.com/office/spreadsheetml/2009/9/main" objectType="CheckBox" fmlaLink="$BK$16" lockText="1"/>
</file>

<file path=xl/ctrlProps/ctrlProp100.xml><?xml version="1.0" encoding="utf-8"?>
<formControlPr xmlns="http://schemas.microsoft.com/office/spreadsheetml/2009/9/main" objectType="Radio" checked="Checked" lockText="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L160"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L30"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K18" lockText="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checked="Checked" firstButton="1" fmlaLink="$L$159"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CheckBox" fmlaLink="$S$29" lockText="1"/>
</file>

<file path=xl/ctrlProps/ctrlProp118.xml><?xml version="1.0" encoding="utf-8"?>
<formControlPr xmlns="http://schemas.microsoft.com/office/spreadsheetml/2009/9/main" objectType="CheckBox" fmlaLink="$S$30" lockText="1"/>
</file>

<file path=xl/ctrlProps/ctrlProp119.xml><?xml version="1.0" encoding="utf-8"?>
<formControlPr xmlns="http://schemas.microsoft.com/office/spreadsheetml/2009/9/main" objectType="CheckBox" fmlaLink="$S$51" lockText="1"/>
</file>

<file path=xl/ctrlProps/ctrlProp12.xml><?xml version="1.0" encoding="utf-8"?>
<formControlPr xmlns="http://schemas.microsoft.com/office/spreadsheetml/2009/9/main" objectType="Radio" checked="Checked" lockText="1"/>
</file>

<file path=xl/ctrlProps/ctrlProp120.xml><?xml version="1.0" encoding="utf-8"?>
<formControlPr xmlns="http://schemas.microsoft.com/office/spreadsheetml/2009/9/main" objectType="CheckBox" checked="Checked" fmlaLink="$S$52" lockText="1"/>
</file>

<file path=xl/ctrlProps/ctrlProp121.xml><?xml version="1.0" encoding="utf-8"?>
<formControlPr xmlns="http://schemas.microsoft.com/office/spreadsheetml/2009/9/main" objectType="CheckBox" checked="Checked" fmlaLink="$S$53" lockText="1"/>
</file>

<file path=xl/ctrlProps/ctrlProp122.xml><?xml version="1.0" encoding="utf-8"?>
<formControlPr xmlns="http://schemas.microsoft.com/office/spreadsheetml/2009/9/main" objectType="CheckBox" checked="Checked" fmlaLink="$S$54" lockText="1"/>
</file>

<file path=xl/ctrlProps/ctrlProp123.xml><?xml version="1.0" encoding="utf-8"?>
<formControlPr xmlns="http://schemas.microsoft.com/office/spreadsheetml/2009/9/main" objectType="CheckBox" fmlaLink="$S$55" lockText="1"/>
</file>

<file path=xl/ctrlProps/ctrlProp124.xml><?xml version="1.0" encoding="utf-8"?>
<formControlPr xmlns="http://schemas.microsoft.com/office/spreadsheetml/2009/9/main" objectType="CheckBox" fmlaLink="$S$56" lockText="1"/>
</file>

<file path=xl/ctrlProps/ctrlProp125.xml><?xml version="1.0" encoding="utf-8"?>
<formControlPr xmlns="http://schemas.microsoft.com/office/spreadsheetml/2009/9/main" objectType="CheckBox" checked="Checked" fmlaLink="$S$61" lockText="1"/>
</file>

<file path=xl/ctrlProps/ctrlProp126.xml><?xml version="1.0" encoding="utf-8"?>
<formControlPr xmlns="http://schemas.microsoft.com/office/spreadsheetml/2009/9/main" objectType="CheckBox" checked="Checked" fmlaLink="$S$62" lockText="1"/>
</file>

<file path=xl/ctrlProps/ctrlProp127.xml><?xml version="1.0" encoding="utf-8"?>
<formControlPr xmlns="http://schemas.microsoft.com/office/spreadsheetml/2009/9/main" objectType="CheckBox" fmlaLink="$S$65" lockText="1"/>
</file>

<file path=xl/ctrlProps/ctrlProp128.xml><?xml version="1.0" encoding="utf-8"?>
<formControlPr xmlns="http://schemas.microsoft.com/office/spreadsheetml/2009/9/main" objectType="CheckBox" checked="Checked" fmlaLink="$S$66" lockText="1"/>
</file>

<file path=xl/ctrlProps/ctrlProp129.xml><?xml version="1.0" encoding="utf-8"?>
<formControlPr xmlns="http://schemas.microsoft.com/office/spreadsheetml/2009/9/main" objectType="CheckBox" checked="Checked" fmlaLink="$S$67" lockText="1"/>
</file>

<file path=xl/ctrlProps/ctrlProp13.xml><?xml version="1.0" encoding="utf-8"?>
<formControlPr xmlns="http://schemas.microsoft.com/office/spreadsheetml/2009/9/main" objectType="CheckBox" checked="Checked" fmlaLink="BZ19" lockText="1"/>
</file>

<file path=xl/ctrlProps/ctrlProp130.xml><?xml version="1.0" encoding="utf-8"?>
<formControlPr xmlns="http://schemas.microsoft.com/office/spreadsheetml/2009/9/main" objectType="CheckBox" checked="Checked" fmlaLink="$S$68" lockText="1"/>
</file>

<file path=xl/ctrlProps/ctrlProp131.xml><?xml version="1.0" encoding="utf-8"?>
<formControlPr xmlns="http://schemas.microsoft.com/office/spreadsheetml/2009/9/main" objectType="CheckBox" checked="Checked" fmlaLink="$S$69" lockText="1"/>
</file>

<file path=xl/ctrlProps/ctrlProp132.xml><?xml version="1.0" encoding="utf-8"?>
<formControlPr xmlns="http://schemas.microsoft.com/office/spreadsheetml/2009/9/main" objectType="CheckBox" fmlaLink="$S$70" lockText="1"/>
</file>

<file path=xl/ctrlProps/ctrlProp133.xml><?xml version="1.0" encoding="utf-8"?>
<formControlPr xmlns="http://schemas.microsoft.com/office/spreadsheetml/2009/9/main" objectType="CheckBox" checked="Checked" fmlaLink="$S$22" lockText="1"/>
</file>

<file path=xl/ctrlProps/ctrlProp134.xml><?xml version="1.0" encoding="utf-8"?>
<formControlPr xmlns="http://schemas.microsoft.com/office/spreadsheetml/2009/9/main" objectType="CheckBox" checked="Checked" fmlaLink="$S$25" lockText="1"/>
</file>

<file path=xl/ctrlProps/ctrlProp135.xml><?xml version="1.0" encoding="utf-8"?>
<formControlPr xmlns="http://schemas.microsoft.com/office/spreadsheetml/2009/9/main" objectType="CheckBox" checked="Checked" fmlaLink="$T$25" lockText="1"/>
</file>

<file path=xl/ctrlProps/ctrlProp136.xml><?xml version="1.0" encoding="utf-8"?>
<formControlPr xmlns="http://schemas.microsoft.com/office/spreadsheetml/2009/9/main" objectType="CheckBox" checked="Checked" fmlaLink="$U$25" lockText="1"/>
</file>

<file path=xl/ctrlProps/ctrlProp137.xml><?xml version="1.0" encoding="utf-8"?>
<formControlPr xmlns="http://schemas.microsoft.com/office/spreadsheetml/2009/9/main" objectType="CheckBox" checked="Checked" fmlaLink="$V$25" lockText="1"/>
</file>

<file path=xl/ctrlProps/ctrlProp138.xml><?xml version="1.0" encoding="utf-8"?>
<formControlPr xmlns="http://schemas.microsoft.com/office/spreadsheetml/2009/9/main" objectType="CheckBox" checked="Checked" fmlaLink="$T$22" lockText="1"/>
</file>

<file path=xl/ctrlProps/ctrlProp139.xml><?xml version="1.0" encoding="utf-8"?>
<formControlPr xmlns="http://schemas.microsoft.com/office/spreadsheetml/2009/9/main" objectType="CheckBox" checked="Checked" fmlaLink="$U$22" lockText="1"/>
</file>

<file path=xl/ctrlProps/ctrlProp14.xml><?xml version="1.0" encoding="utf-8"?>
<formControlPr xmlns="http://schemas.microsoft.com/office/spreadsheetml/2009/9/main" objectType="CheckBox" fmlaLink="CA19" lockText="1"/>
</file>

<file path=xl/ctrlProps/ctrlProp140.xml><?xml version="1.0" encoding="utf-8"?>
<formControlPr xmlns="http://schemas.microsoft.com/office/spreadsheetml/2009/9/main" objectType="CheckBox" checked="Checked" fmlaLink="$V$22" lockText="1"/>
</file>

<file path=xl/ctrlProps/ctrlProp141.xml><?xml version="1.0" encoding="utf-8"?>
<formControlPr xmlns="http://schemas.microsoft.com/office/spreadsheetml/2009/9/main" objectType="CheckBox" checked="Checked" fmlaLink="$S$23" lockText="1"/>
</file>

<file path=xl/ctrlProps/ctrlProp142.xml><?xml version="1.0" encoding="utf-8"?>
<formControlPr xmlns="http://schemas.microsoft.com/office/spreadsheetml/2009/9/main" objectType="CheckBox" checked="Checked" fmlaLink="$T$23" lockText="1"/>
</file>

<file path=xl/ctrlProps/ctrlProp143.xml><?xml version="1.0" encoding="utf-8"?>
<formControlPr xmlns="http://schemas.microsoft.com/office/spreadsheetml/2009/9/main" objectType="CheckBox" checked="Checked" fmlaLink="$U$23" lockText="1"/>
</file>

<file path=xl/ctrlProps/ctrlProp144.xml><?xml version="1.0" encoding="utf-8"?>
<formControlPr xmlns="http://schemas.microsoft.com/office/spreadsheetml/2009/9/main" objectType="CheckBox" checked="Checked" fmlaLink="$V$23" lockText="1"/>
</file>

<file path=xl/ctrlProps/ctrlProp145.xml><?xml version="1.0" encoding="utf-8"?>
<formControlPr xmlns="http://schemas.microsoft.com/office/spreadsheetml/2009/9/main" objectType="CheckBox" checked="Checked" fmlaLink="$S$24" lockText="1"/>
</file>

<file path=xl/ctrlProps/ctrlProp146.xml><?xml version="1.0" encoding="utf-8"?>
<formControlPr xmlns="http://schemas.microsoft.com/office/spreadsheetml/2009/9/main" objectType="CheckBox" checked="Checked" fmlaLink="$T$24" lockText="1"/>
</file>

<file path=xl/ctrlProps/ctrlProp147.xml><?xml version="1.0" encoding="utf-8"?>
<formControlPr xmlns="http://schemas.microsoft.com/office/spreadsheetml/2009/9/main" objectType="CheckBox" checked="Checked" fmlaLink="$U$24" lockText="1"/>
</file>

<file path=xl/ctrlProps/ctrlProp148.xml><?xml version="1.0" encoding="utf-8"?>
<formControlPr xmlns="http://schemas.microsoft.com/office/spreadsheetml/2009/9/main" objectType="CheckBox" checked="Checked" fmlaLink="$V$24" lockText="1"/>
</file>

<file path=xl/ctrlProps/ctrlProp149.xml><?xml version="1.0" encoding="utf-8"?>
<formControlPr xmlns="http://schemas.microsoft.com/office/spreadsheetml/2009/9/main" objectType="CheckBox" checked="Checked" fmlaLink="$S$76" lockText="1"/>
</file>

<file path=xl/ctrlProps/ctrlProp15.xml><?xml version="1.0" encoding="utf-8"?>
<formControlPr xmlns="http://schemas.microsoft.com/office/spreadsheetml/2009/9/main" objectType="CheckBox" fmlaLink="CB19" lockText="1"/>
</file>

<file path=xl/ctrlProps/ctrlProp150.xml><?xml version="1.0" encoding="utf-8"?>
<formControlPr xmlns="http://schemas.microsoft.com/office/spreadsheetml/2009/9/main" objectType="CheckBox" fmlaLink="$S$77" lockText="1"/>
</file>

<file path=xl/ctrlProps/ctrlProp151.xml><?xml version="1.0" encoding="utf-8"?>
<formControlPr xmlns="http://schemas.microsoft.com/office/spreadsheetml/2009/9/main" objectType="CheckBox" fmlaLink="$S$78" lockText="1"/>
</file>

<file path=xl/ctrlProps/ctrlProp152.xml><?xml version="1.0" encoding="utf-8"?>
<formControlPr xmlns="http://schemas.microsoft.com/office/spreadsheetml/2009/9/main" objectType="CheckBox" fmlaLink="$S$79" lockText="1"/>
</file>

<file path=xl/ctrlProps/ctrlProp153.xml><?xml version="1.0" encoding="utf-8"?>
<formControlPr xmlns="http://schemas.microsoft.com/office/spreadsheetml/2009/9/main" objectType="CheckBox" fmlaLink="$T$61" lockText="1"/>
</file>

<file path=xl/ctrlProps/ctrlProp154.xml><?xml version="1.0" encoding="utf-8"?>
<formControlPr xmlns="http://schemas.microsoft.com/office/spreadsheetml/2009/9/main" objectType="CheckBox" checked="Checked" fmlaLink="$S$21" lockText="1"/>
</file>

<file path=xl/ctrlProps/ctrlProp155.xml><?xml version="1.0" encoding="utf-8"?>
<formControlPr xmlns="http://schemas.microsoft.com/office/spreadsheetml/2009/9/main" objectType="CheckBox" checked="Checked" fmlaLink="$T$21" lockText="1"/>
</file>

<file path=xl/ctrlProps/ctrlProp156.xml><?xml version="1.0" encoding="utf-8"?>
<formControlPr xmlns="http://schemas.microsoft.com/office/spreadsheetml/2009/9/main" objectType="CheckBox" checked="Checked" fmlaLink="$U$21" lockText="1"/>
</file>

<file path=xl/ctrlProps/ctrlProp157.xml><?xml version="1.0" encoding="utf-8"?>
<formControlPr xmlns="http://schemas.microsoft.com/office/spreadsheetml/2009/9/main" objectType="CheckBox" checked="Checked" fmlaLink="$V$21" lockText="1"/>
</file>

<file path=xl/ctrlProps/ctrlProp158.xml><?xml version="1.0" encoding="utf-8"?>
<formControlPr xmlns="http://schemas.microsoft.com/office/spreadsheetml/2009/9/main" objectType="CheckBox" fmlaLink="$S$17" lockText="1"/>
</file>

<file path=xl/ctrlProps/ctrlProp159.xml><?xml version="1.0" encoding="utf-8"?>
<formControlPr xmlns="http://schemas.microsoft.com/office/spreadsheetml/2009/9/main" objectType="CheckBox" checked="Checked" fmlaLink="$S$20" lockText="1"/>
</file>

<file path=xl/ctrlProps/ctrlProp16.xml><?xml version="1.0" encoding="utf-8"?>
<formControlPr xmlns="http://schemas.microsoft.com/office/spreadsheetml/2009/9/main" objectType="Radio" checked="Checked" firstButton="1" fmlaLink="$K$18" lockText="1" noThreeD="1"/>
</file>

<file path=xl/ctrlProps/ctrlProp160.xml><?xml version="1.0" encoding="utf-8"?>
<formControlPr xmlns="http://schemas.microsoft.com/office/spreadsheetml/2009/9/main" objectType="CheckBox" checked="Checked" fmlaLink="$T$20" lockText="1"/>
</file>

<file path=xl/ctrlProps/ctrlProp161.xml><?xml version="1.0" encoding="utf-8"?>
<formControlPr xmlns="http://schemas.microsoft.com/office/spreadsheetml/2009/9/main" objectType="CheckBox" checked="Checked" fmlaLink="$U$20" lockText="1"/>
</file>

<file path=xl/ctrlProps/ctrlProp162.xml><?xml version="1.0" encoding="utf-8"?>
<formControlPr xmlns="http://schemas.microsoft.com/office/spreadsheetml/2009/9/main" objectType="CheckBox" checked="Checked" fmlaLink="$V$20" lockText="1"/>
</file>

<file path=xl/ctrlProps/ctrlProp163.xml><?xml version="1.0" encoding="utf-8"?>
<formControlPr xmlns="http://schemas.microsoft.com/office/spreadsheetml/2009/9/main" objectType="CheckBox" checked="Checked" fmlaLink="$T$17" lockText="1"/>
</file>

<file path=xl/ctrlProps/ctrlProp164.xml><?xml version="1.0" encoding="utf-8"?>
<formControlPr xmlns="http://schemas.microsoft.com/office/spreadsheetml/2009/9/main" objectType="CheckBox" fmlaLink="$U$17" lockText="1"/>
</file>

<file path=xl/ctrlProps/ctrlProp165.xml><?xml version="1.0" encoding="utf-8"?>
<formControlPr xmlns="http://schemas.microsoft.com/office/spreadsheetml/2009/9/main" objectType="CheckBox" checked="Checked" fmlaLink="$V$17" lockText="1"/>
</file>

<file path=xl/ctrlProps/ctrlProp166.xml><?xml version="1.0" encoding="utf-8"?>
<formControlPr xmlns="http://schemas.microsoft.com/office/spreadsheetml/2009/9/main" objectType="CheckBox" checked="Checked" fmlaLink="$S$18" lockText="1"/>
</file>

<file path=xl/ctrlProps/ctrlProp167.xml><?xml version="1.0" encoding="utf-8"?>
<formControlPr xmlns="http://schemas.microsoft.com/office/spreadsheetml/2009/9/main" objectType="CheckBox" checked="Checked" fmlaLink="$T$18" lockText="1"/>
</file>

<file path=xl/ctrlProps/ctrlProp168.xml><?xml version="1.0" encoding="utf-8"?>
<formControlPr xmlns="http://schemas.microsoft.com/office/spreadsheetml/2009/9/main" objectType="CheckBox" checked="Checked" fmlaLink="$U$18" lockText="1"/>
</file>

<file path=xl/ctrlProps/ctrlProp169.xml><?xml version="1.0" encoding="utf-8"?>
<formControlPr xmlns="http://schemas.microsoft.com/office/spreadsheetml/2009/9/main" objectType="CheckBox" checked="Checked" fmlaLink="$V$18" lockText="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checked="Checked" fmlaLink="$S$19" lockText="1"/>
</file>

<file path=xl/ctrlProps/ctrlProp171.xml><?xml version="1.0" encoding="utf-8"?>
<formControlPr xmlns="http://schemas.microsoft.com/office/spreadsheetml/2009/9/main" objectType="CheckBox" checked="Checked" fmlaLink="$T$19" lockText="1"/>
</file>

<file path=xl/ctrlProps/ctrlProp172.xml><?xml version="1.0" encoding="utf-8"?>
<formControlPr xmlns="http://schemas.microsoft.com/office/spreadsheetml/2009/9/main" objectType="CheckBox" checked="Checked" fmlaLink="$U$19" lockText="1"/>
</file>

<file path=xl/ctrlProps/ctrlProp173.xml><?xml version="1.0" encoding="utf-8"?>
<formControlPr xmlns="http://schemas.microsoft.com/office/spreadsheetml/2009/9/main" objectType="CheckBox" checked="Checked" fmlaLink="$V$19" lockText="1"/>
</file>

<file path=xl/ctrlProps/ctrlProp174.xml><?xml version="1.0" encoding="utf-8"?>
<formControlPr xmlns="http://schemas.microsoft.com/office/spreadsheetml/2009/9/main" objectType="CheckBox" fmlaLink="$S$16" lockText="1"/>
</file>

<file path=xl/ctrlProps/ctrlProp175.xml><?xml version="1.0" encoding="utf-8"?>
<formControlPr xmlns="http://schemas.microsoft.com/office/spreadsheetml/2009/9/main" objectType="CheckBox" checked="Checked" fmlaLink="$T$16" lockText="1"/>
</file>

<file path=xl/ctrlProps/ctrlProp176.xml><?xml version="1.0" encoding="utf-8"?>
<formControlPr xmlns="http://schemas.microsoft.com/office/spreadsheetml/2009/9/main" objectType="CheckBox" fmlaLink="$U$16" lockText="1"/>
</file>

<file path=xl/ctrlProps/ctrlProp177.xml><?xml version="1.0" encoding="utf-8"?>
<formControlPr xmlns="http://schemas.microsoft.com/office/spreadsheetml/2009/9/main" objectType="CheckBox" checked="Checked" fmlaLink="$V$16" lockText="1"/>
</file>

<file path=xl/ctrlProps/ctrlProp178.xml><?xml version="1.0" encoding="utf-8"?>
<formControlPr xmlns="http://schemas.microsoft.com/office/spreadsheetml/2009/9/main" objectType="Radio" checked="Checked" firstButton="1" fmlaLink="AN31"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checked="Checked" firstButton="1" fmlaLink="$K$19"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checked="Checked" firstButton="1" fmlaLink="AN35"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CheckBox" fmlaLink="$W$51" lockText="1"/>
</file>

<file path=xl/ctrlProps/ctrlProp185.xml><?xml version="1.0" encoding="utf-8"?>
<formControlPr xmlns="http://schemas.microsoft.com/office/spreadsheetml/2009/9/main" objectType="CheckBox" fmlaLink="$V$51" lockText="1"/>
</file>

<file path=xl/ctrlProps/ctrlProp186.xml><?xml version="1.0" encoding="utf-8"?>
<formControlPr xmlns="http://schemas.microsoft.com/office/spreadsheetml/2009/9/main" objectType="CheckBox" fmlaLink="$X$51" lockText="1"/>
</file>

<file path=xl/ctrlProps/ctrlProp187.xml><?xml version="1.0" encoding="utf-8"?>
<formControlPr xmlns="http://schemas.microsoft.com/office/spreadsheetml/2009/9/main" objectType="CheckBox" checked="Checked" fmlaLink="$Y$51" lockText="1"/>
</file>

<file path=xl/ctrlProps/ctrlProp188.xml><?xml version="1.0" encoding="utf-8"?>
<formControlPr xmlns="http://schemas.microsoft.com/office/spreadsheetml/2009/9/main" objectType="CheckBox" fmlaLink="$U$51" lockText="1"/>
</file>

<file path=xl/ctrlProps/ctrlProp189.xml><?xml version="1.0" encoding="utf-8"?>
<formControlPr xmlns="http://schemas.microsoft.com/office/spreadsheetml/2009/9/main" objectType="Radio" firstButton="1" fmlaLink="U50" lockText="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checked="Checked"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fmlaLink="V50" lockText="1"/>
</file>

<file path=xl/ctrlProps/ctrlProp193.xml><?xml version="1.0" encoding="utf-8"?>
<formControlPr xmlns="http://schemas.microsoft.com/office/spreadsheetml/2009/9/main" objectType="Radio" checked="Checked" lockText="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firstButton="1" fmlaLink="X50" lockText="1"/>
</file>

<file path=xl/ctrlProps/ctrlProp196.xml><?xml version="1.0" encoding="utf-8"?>
<formControlPr xmlns="http://schemas.microsoft.com/office/spreadsheetml/2009/9/main" objectType="Radio" checked="Checked" lockText="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fmlaLink="Y50" lockText="1"/>
</file>

<file path=xl/ctrlProps/ctrlProp199.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CheckBox" fmlaLink="$CF$24" lockText="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firstButton="1" fmlaLink="Z50" lockText="1"/>
</file>

<file path=xl/ctrlProps/ctrlProp202.xml><?xml version="1.0" encoding="utf-8"?>
<formControlPr xmlns="http://schemas.microsoft.com/office/spreadsheetml/2009/9/main" objectType="Radio" checked="Checked" lockText="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fmlaLink="$T$57" lockText="1"/>
</file>

<file path=xl/ctrlProps/ctrlProp205.xml><?xml version="1.0" encoding="utf-8"?>
<formControlPr xmlns="http://schemas.microsoft.com/office/spreadsheetml/2009/9/main" objectType="Radio" checked="Checked" lockText="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U57" lockText="1"/>
</file>

<file path=xl/ctrlProps/ctrlProp208.xml><?xml version="1.0" encoding="utf-8"?>
<formControlPr xmlns="http://schemas.microsoft.com/office/spreadsheetml/2009/9/main" objectType="Radio" checked="Checked" lockText="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fmlaLink="$L$21" lockText="1" noThreeD="1"/>
</file>

<file path=xl/ctrlProps/ctrlProp210.xml><?xml version="1.0" encoding="utf-8"?>
<formControlPr xmlns="http://schemas.microsoft.com/office/spreadsheetml/2009/9/main" objectType="Radio" firstButton="1" fmlaLink="V57" lockText="1"/>
</file>

<file path=xl/ctrlProps/ctrlProp211.xml><?xml version="1.0" encoding="utf-8"?>
<formControlPr xmlns="http://schemas.microsoft.com/office/spreadsheetml/2009/9/main" objectType="Radio" checked="Checked" lockText="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firstButton="1" fmlaLink="X57" lockText="1"/>
</file>

<file path=xl/ctrlProps/ctrlProp214.xml><?xml version="1.0" encoding="utf-8"?>
<formControlPr xmlns="http://schemas.microsoft.com/office/spreadsheetml/2009/9/main" objectType="Radio" checked="Checked" lockText="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fmlaLink="Y57" lockText="1"/>
</file>

<file path=xl/ctrlProps/ctrlProp217.xml><?xml version="1.0" encoding="utf-8"?>
<formControlPr xmlns="http://schemas.microsoft.com/office/spreadsheetml/2009/9/main" objectType="Radio" checked="Checked" lockText="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firstButton="1" fmlaLink="Z57" lockText="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checked="Checked" lockText="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fmlaLink="$T$58" lockText="1"/>
</file>

<file path=xl/ctrlProps/ctrlProp223.xml><?xml version="1.0" encoding="utf-8"?>
<formControlPr xmlns="http://schemas.microsoft.com/office/spreadsheetml/2009/9/main" objectType="Radio" checked="Checked" lockText="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firstButton="1" fmlaLink="U58" lockText="1"/>
</file>

<file path=xl/ctrlProps/ctrlProp226.xml><?xml version="1.0" encoding="utf-8"?>
<formControlPr xmlns="http://schemas.microsoft.com/office/spreadsheetml/2009/9/main" objectType="Radio" checked="Checked" lockText="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Radio" firstButton="1" fmlaLink="V58" lockText="1"/>
</file>

<file path=xl/ctrlProps/ctrlProp229.xml><?xml version="1.0" encoding="utf-8"?>
<formControlPr xmlns="http://schemas.microsoft.com/office/spreadsheetml/2009/9/main" objectType="Radio" checked="Checked" lockText="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Radio" firstButton="1" fmlaLink="X58" lockText="1"/>
</file>

<file path=xl/ctrlProps/ctrlProp232.xml><?xml version="1.0" encoding="utf-8"?>
<formControlPr xmlns="http://schemas.microsoft.com/office/spreadsheetml/2009/9/main" objectType="Radio" checked="Checked" lockText="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firstButton="1" fmlaLink="Y58" lockText="1"/>
</file>

<file path=xl/ctrlProps/ctrlProp235.xml><?xml version="1.0" encoding="utf-8"?>
<formControlPr xmlns="http://schemas.microsoft.com/office/spreadsheetml/2009/9/main" objectType="Radio" checked="Checked" lockText="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Radio" firstButton="1" fmlaLink="Z58" lockText="1"/>
</file>

<file path=xl/ctrlProps/ctrlProp238.xml><?xml version="1.0" encoding="utf-8"?>
<formControlPr xmlns="http://schemas.microsoft.com/office/spreadsheetml/2009/9/main" objectType="Radio" checked="Checked" lockText="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firstButton="1" fmlaLink="T50" lockText="1"/>
</file>

<file path=xl/ctrlProps/ctrlProp241.xml><?xml version="1.0" encoding="utf-8"?>
<formControlPr xmlns="http://schemas.microsoft.com/office/spreadsheetml/2009/9/main" objectType="Radio" checked="Checked" lockText="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firstButton="1" fmlaLink="M47" lockText="1"/>
</file>

<file path=xl/ctrlProps/ctrlProp246.xml><?xml version="1.0" encoding="utf-8"?>
<formControlPr xmlns="http://schemas.microsoft.com/office/spreadsheetml/2009/9/main" objectType="Radio" checked="Checked" lockText="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firstButton="1" fmlaLink="O47" lockText="1"/>
</file>

<file path=xl/ctrlProps/ctrlProp249.xml><?xml version="1.0" encoding="utf-8"?>
<formControlPr xmlns="http://schemas.microsoft.com/office/spreadsheetml/2009/9/main" objectType="Radio" checked="Checked" lockText="1"/>
</file>

<file path=xl/ctrlProps/ctrlProp25.xml><?xml version="1.0" encoding="utf-8"?>
<formControlPr xmlns="http://schemas.microsoft.com/office/spreadsheetml/2009/9/main" objectType="Radio" checked="Checked" firstButton="1" fmlaLink="$L$29"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Radio" firstButton="1" fmlaLink="Q47" lockText="1"/>
</file>

<file path=xl/ctrlProps/ctrlProp252.xml><?xml version="1.0" encoding="utf-8"?>
<formControlPr xmlns="http://schemas.microsoft.com/office/spreadsheetml/2009/9/main" objectType="Radio" checked="Checked" lockText="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firstButton="1" fmlaLink="M54" lockText="1"/>
</file>

<file path=xl/ctrlProps/ctrlProp255.xml><?xml version="1.0" encoding="utf-8"?>
<formControlPr xmlns="http://schemas.microsoft.com/office/spreadsheetml/2009/9/main" objectType="Radio" checked="Checked" lockText="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Radio" firstButton="1" fmlaLink="O54" lockText="1"/>
</file>

<file path=xl/ctrlProps/ctrlProp258.xml><?xml version="1.0" encoding="utf-8"?>
<formControlPr xmlns="http://schemas.microsoft.com/office/spreadsheetml/2009/9/main" objectType="Radio" checked="Checked" lockText="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firstButton="1" fmlaLink="Q54" lockText="1"/>
</file>

<file path=xl/ctrlProps/ctrlProp261.xml><?xml version="1.0" encoding="utf-8"?>
<formControlPr xmlns="http://schemas.microsoft.com/office/spreadsheetml/2009/9/main" objectType="Radio" checked="Checked" lockText="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Radio" checked="Checked" firstButton="1" fmlaLink="M55" lockText="1"/>
</file>

<file path=xl/ctrlProps/ctrlProp264.xml><?xml version="1.0" encoding="utf-8"?>
<formControlPr xmlns="http://schemas.microsoft.com/office/spreadsheetml/2009/9/main" objectType="Radio" lockText="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checked="Checked" firstButton="1" fmlaLink="O55" lockText="1"/>
</file>

<file path=xl/ctrlProps/ctrlProp267.xml><?xml version="1.0" encoding="utf-8"?>
<formControlPr xmlns="http://schemas.microsoft.com/office/spreadsheetml/2009/9/main" objectType="Radio" lockText="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Radio" checked="Checked" firstButton="1" fmlaLink="Q55" lockText="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lockText="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Radio" firstButton="1" fmlaLink="$S$47" lockText="1"/>
</file>

<file path=xl/ctrlProps/ctrlProp273.xml><?xml version="1.0" encoding="utf-8"?>
<formControlPr xmlns="http://schemas.microsoft.com/office/spreadsheetml/2009/9/main" objectType="Radio" checked="Checked" lockText="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Radio" checked="Checked" firstButton="1" fmlaLink="$S$55" lockText="1"/>
</file>

<file path=xl/ctrlProps/ctrlProp276.xml><?xml version="1.0" encoding="utf-8"?>
<formControlPr xmlns="http://schemas.microsoft.com/office/spreadsheetml/2009/9/main" objectType="Radio" lockText="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firstButton="1" fmlaLink="$S$54" lockText="1"/>
</file>

<file path=xl/ctrlProps/ctrlProp279.xml><?xml version="1.0" encoding="utf-8"?>
<formControlPr xmlns="http://schemas.microsoft.com/office/spreadsheetml/2009/9/main" objectType="Radio" checked="Checked" lockText="1"/>
</file>

<file path=xl/ctrlProps/ctrlProp28.xml><?xml version="1.0" encoding="utf-8"?>
<formControlPr xmlns="http://schemas.microsoft.com/office/spreadsheetml/2009/9/main" objectType="Radio" checked="Checked" firstButton="1" fmlaLink="$L$27"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Radio" firstButton="1" fmlaLink="$AU$12"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firstButton="1" fmlaLink="$AU$13"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AU$14"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firstButton="1" fmlaLink="$AU$15"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firstButton="1" fmlaLink="$AU$16"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firstButton="1" fmlaLink="$AU$17"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firstButton="1" fmlaLink="$AU$18"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firstButton="1" fmlaLink="$AU$19"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firstButton="1" fmlaLink="$AU$20"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firstButton="1" fmlaLink="$AU$21" lockText="1" noThreeD="1"/>
</file>

<file path=xl/ctrlProps/ctrlProp3.xml><?xml version="1.0" encoding="utf-8"?>
<formControlPr xmlns="http://schemas.microsoft.com/office/spreadsheetml/2009/9/main" objectType="CheckBox" fmlaLink="$CE$24" lockText="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firstButton="1" fmlaLink="$AU$22"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firstButton="1" fmlaLink="$AU$23"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firstButton="1" fmlaLink="$AU$24"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firstButton="1" fmlaLink="$AU$25"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firstButton="1" fmlaLink="$AU$26" lockText="1" noThreeD="1"/>
</file>

<file path=xl/ctrlProps/ctrlProp31.xml><?xml version="1.0" encoding="utf-8"?>
<formControlPr xmlns="http://schemas.microsoft.com/office/spreadsheetml/2009/9/main" objectType="Radio" checked="Checked" firstButton="1" fmlaLink="$L$26"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firstButton="1" fmlaLink="$AV$12"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firstButton="1" fmlaLink="$AU$27"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firstButton="1" fmlaLink="$AU$28"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firstButton="1" fmlaLink="$AU$29"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firstButton="1" fmlaLink="$AU$30"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firstButton="1" fmlaLink="$AU$31"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firstButton="1" fmlaLink="$AU$32"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firstButton="1" fmlaLink="$AU$33"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firstButton="1" fmlaLink="$AU$34"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firstButton="1" fmlaLink="$AU$35"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firstButton="1" fmlaLink="$AU$36"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firstButton="1" fmlaLink="$AU$37"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firstButton="1" fmlaLink="$AU$38"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firstButton="1" fmlaLink="$AU$39"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firstButton="1" fmlaLink="$AU$40" lockText="1" noThreeD="1"/>
</file>

<file path=xl/ctrlProps/ctrlProp34.xml><?xml version="1.0" encoding="utf-8"?>
<formControlPr xmlns="http://schemas.microsoft.com/office/spreadsheetml/2009/9/main" objectType="CheckBox" checked="Checked" fmlaLink="$L$36" lockText="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firstButton="1" fmlaLink="$AU$41"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firstButton="1" fmlaLink="$AU$42"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firstButton="1" fmlaLink="$AU$43"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firstButton="1" fmlaLink="$AU$44"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firstButton="1" fmlaLink="$AU$45" lockText="1" noThreeD="1"/>
</file>

<file path=xl/ctrlProps/ctrlProp35.xml><?xml version="1.0" encoding="utf-8"?>
<formControlPr xmlns="http://schemas.microsoft.com/office/spreadsheetml/2009/9/main" objectType="CheckBox" fmlaLink="$L$71" lockText="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firstButton="1" fmlaLink="$AU$46"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firstButton="1" fmlaLink="$AU$47"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firstButton="1" fmlaLink="$AU$48"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firstButton="1" fmlaLink="$AU$49"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firstButton="1" fmlaLink="$AU$50" lockText="1" noThreeD="1"/>
</file>

<file path=xl/ctrlProps/ctrlProp36.xml><?xml version="1.0" encoding="utf-8"?>
<formControlPr xmlns="http://schemas.microsoft.com/office/spreadsheetml/2009/9/main" objectType="CheckBox" fmlaLink="$L$72" lockText="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firstButton="1" fmlaLink="$AU$5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firstButton="1" fmlaLink="$AU$52"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firstButton="1" fmlaLink="$AV$13"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AV$14"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firstButton="1" fmlaLink="$AV$15" lockText="1" noThreeD="1"/>
</file>

<file path=xl/ctrlProps/ctrlProp37.xml><?xml version="1.0" encoding="utf-8"?>
<formControlPr xmlns="http://schemas.microsoft.com/office/spreadsheetml/2009/9/main" objectType="CheckBox" fmlaLink="$L$73" lockText="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firstButton="1" fmlaLink="$AV$16"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AV$1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firstButton="1" fmlaLink="$AV$18"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firstButton="1" fmlaLink="$AV$19"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AV$20" lockText="1" noThreeD="1"/>
</file>

<file path=xl/ctrlProps/ctrlProp38.xml><?xml version="1.0" encoding="utf-8"?>
<formControlPr xmlns="http://schemas.microsoft.com/office/spreadsheetml/2009/9/main" objectType="CheckBox" fmlaLink="$L$74" lockText="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fmlaLink="$AV$21"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firstButton="1" fmlaLink="$AV$22"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firstButton="1" fmlaLink="$AV$23"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firstButton="1" fmlaLink="$AV$24"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firstButton="1" fmlaLink="$AV$25" lockText="1" noThreeD="1"/>
</file>

<file path=xl/ctrlProps/ctrlProp39.xml><?xml version="1.0" encoding="utf-8"?>
<formControlPr xmlns="http://schemas.microsoft.com/office/spreadsheetml/2009/9/main" objectType="CheckBox" fmlaLink="$L$75" lockText="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AV$26"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firstButton="1" fmlaLink="$AV$27"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firstButton="1" fmlaLink="$AV$28"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firstButton="1" fmlaLink="$AV$29"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firstButton="1" fmlaLink="$AV$30" lockText="1" noThreeD="1"/>
</file>

<file path=xl/ctrlProps/ctrlProp4.xml><?xml version="1.0" encoding="utf-8"?>
<formControlPr xmlns="http://schemas.microsoft.com/office/spreadsheetml/2009/9/main" objectType="CheckBox" checked="Checked" fmlaLink="$CG$24" lockText="1"/>
</file>

<file path=xl/ctrlProps/ctrlProp40.xml><?xml version="1.0" encoding="utf-8"?>
<formControlPr xmlns="http://schemas.microsoft.com/office/spreadsheetml/2009/9/main" objectType="CheckBox" fmlaLink="$L$64" lockText="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firstButton="1" fmlaLink="$AV$31"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firstButton="1" fmlaLink="$AV$32"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firstButton="1" fmlaLink="$AV$33"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firstButton="1" fmlaLink="$AV$34"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firstButton="1" fmlaLink="$AV$35" lockText="1" noThreeD="1"/>
</file>

<file path=xl/ctrlProps/ctrlProp41.xml><?xml version="1.0" encoding="utf-8"?>
<formControlPr xmlns="http://schemas.microsoft.com/office/spreadsheetml/2009/9/main" objectType="CheckBox" checked="Checked" fmlaLink="$L$65" lockText="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firstButton="1" fmlaLink="$AV$36"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firstButton="1" fmlaLink="$AV$37"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firstButton="1" fmlaLink="$AV$38"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firstButton="1" fmlaLink="$AV$39"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firstButton="1" fmlaLink="$AV$40" lockText="1" noThreeD="1"/>
</file>

<file path=xl/ctrlProps/ctrlProp42.xml><?xml version="1.0" encoding="utf-8"?>
<formControlPr xmlns="http://schemas.microsoft.com/office/spreadsheetml/2009/9/main" objectType="CheckBox" fmlaLink="$M$64" lockText="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firstButton="1" fmlaLink="$AV$41"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firstButton="1" fmlaLink="$AV$42"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firstButton="1" fmlaLink="$AV$43"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firstButton="1" fmlaLink="$AV$44"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firstButton="1" fmlaLink="$AV$45" lockText="1" noThreeD="1"/>
</file>

<file path=xl/ctrlProps/ctrlProp43.xml><?xml version="1.0" encoding="utf-8"?>
<formControlPr xmlns="http://schemas.microsoft.com/office/spreadsheetml/2009/9/main" objectType="CheckBox" fmlaLink="$M$66" lockText="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firstButton="1" fmlaLink="$AV$46"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firstButton="1" fmlaLink="$AV$47"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firstButton="1" fmlaLink="$AV$48"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firstButton="1" fmlaLink="$AV$49"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firstButton="1" fmlaLink="$AV$50" lockText="1" noThreeD="1"/>
</file>

<file path=xl/ctrlProps/ctrlProp44.xml><?xml version="1.0" encoding="utf-8"?>
<formControlPr xmlns="http://schemas.microsoft.com/office/spreadsheetml/2009/9/main" objectType="CheckBox" checked="Checked" fmlaLink="$L$79" lockText="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fmlaLink="$AV$51"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firstButton="1" fmlaLink="$AV$52"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checked="Checked" fmlaLink="$L$80" lockText="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fmlaLink="$L$81" lockText="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checked="Checked" fmlaLink="$L$103" lockText="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checked="Checked" fmlaLink="$L$106" lockText="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fmlaLink="$L$139" lockText="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CH$24" lockText="1"/>
</file>

<file path=xl/ctrlProps/ctrlProp50.xml><?xml version="1.0" encoding="utf-8"?>
<formControlPr xmlns="http://schemas.microsoft.com/office/spreadsheetml/2009/9/main" objectType="CheckBox" fmlaLink="$L$140" lockText="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fmlaLink="$L$141" lockText="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CheckBox" fmlaLink="$L$142" lockText="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CheckBox" checked="Checked" fmlaLink="$U$59" lockText="1" noThreeD="1"/>
</file>

<file path=xl/ctrlProps/ctrlProp528.xml><?xml version="1.0" encoding="utf-8"?>
<formControlPr xmlns="http://schemas.microsoft.com/office/spreadsheetml/2009/9/main" objectType="CheckBox" fmlaLink="$V$59" lockText="1" noThreeD="1"/>
</file>

<file path=xl/ctrlProps/ctrlProp529.xml><?xml version="1.0" encoding="utf-8"?>
<formControlPr xmlns="http://schemas.microsoft.com/office/spreadsheetml/2009/9/main" objectType="CheckBox" fmlaLink="$W$59" lockText="1" noThreeD="1"/>
</file>

<file path=xl/ctrlProps/ctrlProp53.xml><?xml version="1.0" encoding="utf-8"?>
<formControlPr xmlns="http://schemas.microsoft.com/office/spreadsheetml/2009/9/main" objectType="CheckBox" fmlaLink="$L$143" lockText="1"/>
</file>

<file path=xl/ctrlProps/ctrlProp530.xml><?xml version="1.0" encoding="utf-8"?>
<formControlPr xmlns="http://schemas.microsoft.com/office/spreadsheetml/2009/9/main" objectType="CheckBox" fmlaLink="$X$59" lockText="1" noThreeD="1"/>
</file>

<file path=xl/ctrlProps/ctrlProp531.xml><?xml version="1.0" encoding="utf-8"?>
<formControlPr xmlns="http://schemas.microsoft.com/office/spreadsheetml/2009/9/main" objectType="CheckBox" fmlaLink="$Y$59" lockText="1" noThreeD="1"/>
</file>

<file path=xl/ctrlProps/ctrlProp532.xml><?xml version="1.0" encoding="utf-8"?>
<formControlPr xmlns="http://schemas.microsoft.com/office/spreadsheetml/2009/9/main" objectType="CheckBox" fmlaLink="$Z$59" lockText="1" noThreeD="1"/>
</file>

<file path=xl/ctrlProps/ctrlProp533.xml><?xml version="1.0" encoding="utf-8"?>
<formControlPr xmlns="http://schemas.microsoft.com/office/spreadsheetml/2009/9/main" objectType="CheckBox" checked="Checked" fmlaLink="$U$62" lockText="1" noThreeD="1"/>
</file>

<file path=xl/ctrlProps/ctrlProp534.xml><?xml version="1.0" encoding="utf-8"?>
<formControlPr xmlns="http://schemas.microsoft.com/office/spreadsheetml/2009/9/main" objectType="CheckBox" fmlaLink="$V$62" lockText="1" noThreeD="1"/>
</file>

<file path=xl/ctrlProps/ctrlProp535.xml><?xml version="1.0" encoding="utf-8"?>
<formControlPr xmlns="http://schemas.microsoft.com/office/spreadsheetml/2009/9/main" objectType="CheckBox" fmlaLink="$W$62" lockText="1" noThreeD="1"/>
</file>

<file path=xl/ctrlProps/ctrlProp536.xml><?xml version="1.0" encoding="utf-8"?>
<formControlPr xmlns="http://schemas.microsoft.com/office/spreadsheetml/2009/9/main" objectType="CheckBox" fmlaLink="$X$62" lockText="1" noThreeD="1"/>
</file>

<file path=xl/ctrlProps/ctrlProp537.xml><?xml version="1.0" encoding="utf-8"?>
<formControlPr xmlns="http://schemas.microsoft.com/office/spreadsheetml/2009/9/main" objectType="CheckBox" fmlaLink="$Y$62" lockText="1" noThreeD="1"/>
</file>

<file path=xl/ctrlProps/ctrlProp538.xml><?xml version="1.0" encoding="utf-8"?>
<formControlPr xmlns="http://schemas.microsoft.com/office/spreadsheetml/2009/9/main" objectType="CheckBox" fmlaLink="$Z$62" lockText="1" noThreeD="1"/>
</file>

<file path=xl/ctrlProps/ctrlProp539.xml><?xml version="1.0" encoding="utf-8"?>
<formControlPr xmlns="http://schemas.microsoft.com/office/spreadsheetml/2009/9/main" objectType="CheckBox" fmlaLink="$U$69" lockText="1" noThreeD="1"/>
</file>

<file path=xl/ctrlProps/ctrlProp54.xml><?xml version="1.0" encoding="utf-8"?>
<formControlPr xmlns="http://schemas.microsoft.com/office/spreadsheetml/2009/9/main" objectType="CheckBox" fmlaLink="$L$133" lockText="1"/>
</file>

<file path=xl/ctrlProps/ctrlProp540.xml><?xml version="1.0" encoding="utf-8"?>
<formControlPr xmlns="http://schemas.microsoft.com/office/spreadsheetml/2009/9/main" objectType="CheckBox" fmlaLink="$V$69" lockText="1" noThreeD="1"/>
</file>

<file path=xl/ctrlProps/ctrlProp541.xml><?xml version="1.0" encoding="utf-8"?>
<formControlPr xmlns="http://schemas.microsoft.com/office/spreadsheetml/2009/9/main" objectType="CheckBox" checked="Checked" fmlaLink="$W$69" lockText="1" noThreeD="1"/>
</file>

<file path=xl/ctrlProps/ctrlProp542.xml><?xml version="1.0" encoding="utf-8"?>
<formControlPr xmlns="http://schemas.microsoft.com/office/spreadsheetml/2009/9/main" objectType="CheckBox" fmlaLink="$U$70" lockText="1" noThreeD="1"/>
</file>

<file path=xl/ctrlProps/ctrlProp543.xml><?xml version="1.0" encoding="utf-8"?>
<formControlPr xmlns="http://schemas.microsoft.com/office/spreadsheetml/2009/9/main" objectType="CheckBox" fmlaLink="$V$70" lockText="1" noThreeD="1"/>
</file>

<file path=xl/ctrlProps/ctrlProp544.xml><?xml version="1.0" encoding="utf-8"?>
<formControlPr xmlns="http://schemas.microsoft.com/office/spreadsheetml/2009/9/main" objectType="CheckBox" checked="Checked" fmlaLink="$W$70" lockText="1" noThreeD="1"/>
</file>

<file path=xl/ctrlProps/ctrlProp545.xml><?xml version="1.0" encoding="utf-8"?>
<formControlPr xmlns="http://schemas.microsoft.com/office/spreadsheetml/2009/9/main" objectType="Radio" checked="Checked" firstButton="1" fmlaLink="$U$65" lockText="1"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Radio" checked="Checked" firstButton="1" fmlaLink="$U$67"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checked="Checked" fmlaLink="$L$134" lockText="1"/>
</file>

<file path=xl/ctrlProps/ctrlProp550.xml><?xml version="1.0" encoding="utf-8"?>
<formControlPr xmlns="http://schemas.microsoft.com/office/spreadsheetml/2009/9/main" objectType="Radio" checked="Checked" firstButton="1" fmlaLink="$U$72"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Radio" checked="Checked" firstButton="1" fmlaLink="$U$73"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CheckBox" checked="Checked" fmlaLink="$U$49" lockText="1" noThreeD="1"/>
</file>

<file path=xl/ctrlProps/ctrlProp558.xml><?xml version="1.0" encoding="utf-8"?>
<formControlPr xmlns="http://schemas.microsoft.com/office/spreadsheetml/2009/9/main" objectType="CheckBox" fmlaLink="$V$49" lockText="1" noThreeD="1"/>
</file>

<file path=xl/ctrlProps/ctrlProp559.xml><?xml version="1.0" encoding="utf-8"?>
<formControlPr xmlns="http://schemas.microsoft.com/office/spreadsheetml/2009/9/main" objectType="CheckBox" fmlaLink="$X$49" lockText="1" noThreeD="1"/>
</file>

<file path=xl/ctrlProps/ctrlProp56.xml><?xml version="1.0" encoding="utf-8"?>
<formControlPr xmlns="http://schemas.microsoft.com/office/spreadsheetml/2009/9/main" objectType="CheckBox" fmlaLink="$M$133" lockText="1"/>
</file>

<file path=xl/ctrlProps/ctrlProp560.xml><?xml version="1.0" encoding="utf-8"?>
<formControlPr xmlns="http://schemas.microsoft.com/office/spreadsheetml/2009/9/main" objectType="CheckBox" fmlaLink="$Y$49" lockText="1" noThreeD="1"/>
</file>

<file path=xl/ctrlProps/ctrlProp561.xml><?xml version="1.0" encoding="utf-8"?>
<formControlPr xmlns="http://schemas.microsoft.com/office/spreadsheetml/2009/9/main" objectType="CheckBox" fmlaLink="$W$49" lockText="1" noThreeD="1"/>
</file>

<file path=xl/ctrlProps/ctrlProp562.xml><?xml version="1.0" encoding="utf-8"?>
<formControlPr xmlns="http://schemas.microsoft.com/office/spreadsheetml/2009/9/main" objectType="CheckBox" fmlaLink="$Z$49" lockText="1" noThreeD="1"/>
</file>

<file path=xl/ctrlProps/ctrlProp563.xml><?xml version="1.0" encoding="utf-8"?>
<formControlPr xmlns="http://schemas.microsoft.com/office/spreadsheetml/2009/9/main" objectType="Radio" checked="Checked" firstButton="1" fmlaLink="$U$52" lockText="1" noThreeD="1"/>
</file>

<file path=xl/ctrlProps/ctrlProp564.xml><?xml version="1.0" encoding="utf-8"?>
<formControlPr xmlns="http://schemas.microsoft.com/office/spreadsheetml/2009/9/main" objectType="CheckBox" fmlaLink="$U$54" lockText="1" noThreeD="1"/>
</file>

<file path=xl/ctrlProps/ctrlProp565.xml><?xml version="1.0" encoding="utf-8"?>
<formControlPr xmlns="http://schemas.microsoft.com/office/spreadsheetml/2009/9/main" objectType="CheckBox" fmlaLink="$V$54" lockText="1" noThreeD="1"/>
</file>

<file path=xl/ctrlProps/ctrlProp566.xml><?xml version="1.0" encoding="utf-8"?>
<formControlPr xmlns="http://schemas.microsoft.com/office/spreadsheetml/2009/9/main" objectType="CheckBox" checked="Checked" fmlaLink="$W$54" lockText="1" noThreeD="1"/>
</file>

<file path=xl/ctrlProps/ctrlProp567.xml><?xml version="1.0" encoding="utf-8"?>
<formControlPr xmlns="http://schemas.microsoft.com/office/spreadsheetml/2009/9/main" objectType="Radio" checked="Checked" firstButton="1" fmlaLink="$U$56"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M$135" lockText="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Radio" firstButton="1" fmlaLink="$O$50" lockText="1"/>
</file>

<file path=xl/ctrlProps/ctrlProp573.xml><?xml version="1.0" encoding="utf-8"?>
<formControlPr xmlns="http://schemas.microsoft.com/office/spreadsheetml/2009/9/main" objectType="Radio" lockText="1"/>
</file>

<file path=xl/ctrlProps/ctrlProp574.xml><?xml version="1.0" encoding="utf-8"?>
<formControlPr xmlns="http://schemas.microsoft.com/office/spreadsheetml/2009/9/main" objectType="Radio" firstButton="1" fmlaLink="O49" lockText="1"/>
</file>

<file path=xl/ctrlProps/ctrlProp575.xml><?xml version="1.0" encoding="utf-8"?>
<formControlPr xmlns="http://schemas.microsoft.com/office/spreadsheetml/2009/9/main" objectType="Radio" lockText="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Radio" firstButton="1" fmlaLink="O50" lockText="1"/>
</file>

<file path=xl/ctrlProps/ctrlProp578.xml><?xml version="1.0" encoding="utf-8"?>
<formControlPr xmlns="http://schemas.microsoft.com/office/spreadsheetml/2009/9/main" objectType="Radio" lockText="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checked="Checked" fmlaLink="$L$147" lockText="1"/>
</file>

<file path=xl/ctrlProps/ctrlProp59.xml><?xml version="1.0" encoding="utf-8"?>
<formControlPr xmlns="http://schemas.microsoft.com/office/spreadsheetml/2009/9/main" objectType="CheckBox" checked="Checked" fmlaLink="$L$148" lockText="1"/>
</file>

<file path=xl/ctrlProps/ctrlProp6.xml><?xml version="1.0" encoding="utf-8"?>
<formControlPr xmlns="http://schemas.microsoft.com/office/spreadsheetml/2009/9/main" objectType="CheckBox" fmlaLink="$BM$16" lockText="1"/>
</file>

<file path=xl/ctrlProps/ctrlProp60.xml><?xml version="1.0" encoding="utf-8"?>
<formControlPr xmlns="http://schemas.microsoft.com/office/spreadsheetml/2009/9/main" objectType="CheckBox" fmlaLink="$L$149" lockText="1"/>
</file>

<file path=xl/ctrlProps/ctrlProp61.xml><?xml version="1.0" encoding="utf-8"?>
<formControlPr xmlns="http://schemas.microsoft.com/office/spreadsheetml/2009/9/main" objectType="CheckBox" fmlaLink="$M$67" lockText="1"/>
</file>

<file path=xl/ctrlProps/ctrlProp62.xml><?xml version="1.0" encoding="utf-8"?>
<formControlPr xmlns="http://schemas.microsoft.com/office/spreadsheetml/2009/9/main" objectType="CheckBox" fmlaLink="$L$67" lockText="1"/>
</file>

<file path=xl/ctrlProps/ctrlProp63.xml><?xml version="1.0" encoding="utf-8"?>
<formControlPr xmlns="http://schemas.microsoft.com/office/spreadsheetml/2009/9/main" objectType="CheckBox" fmlaLink="$L$136" lockText="1"/>
</file>

<file path=xl/ctrlProps/ctrlProp64.xml><?xml version="1.0" encoding="utf-8"?>
<formControlPr xmlns="http://schemas.microsoft.com/office/spreadsheetml/2009/9/main" objectType="CheckBox" fmlaLink="$M$136" lockText="1"/>
</file>

<file path=xl/ctrlProps/ctrlProp65.xml><?xml version="1.0" encoding="utf-8"?>
<formControlPr xmlns="http://schemas.microsoft.com/office/spreadsheetml/2009/9/main" objectType="CheckBox" checked="Checked" fmlaLink="$L$53" lockText="1"/>
</file>

<file path=xl/ctrlProps/ctrlProp66.xml><?xml version="1.0" encoding="utf-8"?>
<formControlPr xmlns="http://schemas.microsoft.com/office/spreadsheetml/2009/9/main" objectType="CheckBox" checked="Checked" fmlaLink="$L$52" lockText="1"/>
</file>

<file path=xl/ctrlProps/ctrlProp67.xml><?xml version="1.0" encoding="utf-8"?>
<formControlPr xmlns="http://schemas.microsoft.com/office/spreadsheetml/2009/9/main" objectType="CheckBox" checked="Checked" fmlaLink="$L$56" lockText="1"/>
</file>

<file path=xl/ctrlProps/ctrlProp68.xml><?xml version="1.0" encoding="utf-8"?>
<formControlPr xmlns="http://schemas.microsoft.com/office/spreadsheetml/2009/9/main" objectType="CheckBox" fmlaLink="$L$57" lockText="1"/>
</file>

<file path=xl/ctrlProps/ctrlProp69.xml><?xml version="1.0" encoding="utf-8"?>
<formControlPr xmlns="http://schemas.microsoft.com/office/spreadsheetml/2009/9/main" objectType="CheckBox" fmlaLink="$L$58" lockText="1"/>
</file>

<file path=xl/ctrlProps/ctrlProp7.xml><?xml version="1.0" encoding="utf-8"?>
<formControlPr xmlns="http://schemas.microsoft.com/office/spreadsheetml/2009/9/main" objectType="CheckBox" fmlaLink="$BL$16" lockText="1"/>
</file>

<file path=xl/ctrlProps/ctrlProp70.xml><?xml version="1.0" encoding="utf-8"?>
<formControlPr xmlns="http://schemas.microsoft.com/office/spreadsheetml/2009/9/main" objectType="CheckBox" checked="Checked" fmlaLink="$L$123" lockText="1"/>
</file>

<file path=xl/ctrlProps/ctrlProp71.xml><?xml version="1.0" encoding="utf-8"?>
<formControlPr xmlns="http://schemas.microsoft.com/office/spreadsheetml/2009/9/main" objectType="CheckBox" checked="Checked" fmlaLink="$L$119" lockText="1"/>
</file>

<file path=xl/ctrlProps/ctrlProp72.xml><?xml version="1.0" encoding="utf-8"?>
<formControlPr xmlns="http://schemas.microsoft.com/office/spreadsheetml/2009/9/main" objectType="CheckBox" checked="Checked" fmlaLink="$L$125" lockText="1"/>
</file>

<file path=xl/ctrlProps/ctrlProp73.xml><?xml version="1.0" encoding="utf-8"?>
<formControlPr xmlns="http://schemas.microsoft.com/office/spreadsheetml/2009/9/main" objectType="CheckBox" fmlaLink="$L$126" lockText="1"/>
</file>

<file path=xl/ctrlProps/ctrlProp74.xml><?xml version="1.0" encoding="utf-8"?>
<formControlPr xmlns="http://schemas.microsoft.com/office/spreadsheetml/2009/9/main" objectType="CheckBox" fmlaLink="$L$127" lockText="1"/>
</file>

<file path=xl/ctrlProps/ctrlProp75.xml><?xml version="1.0" encoding="utf-8"?>
<formControlPr xmlns="http://schemas.microsoft.com/office/spreadsheetml/2009/9/main" objectType="CheckBox" fmlaLink="$L$66" lockText="1"/>
</file>

<file path=xl/ctrlProps/ctrlProp76.xml><?xml version="1.0" encoding="utf-8"?>
<formControlPr xmlns="http://schemas.microsoft.com/office/spreadsheetml/2009/9/main" objectType="CheckBox" fmlaLink="$L$135" lockText="1"/>
</file>

<file path=xl/ctrlProps/ctrlProp77.xml><?xml version="1.0" encoding="utf-8"?>
<formControlPr xmlns="http://schemas.microsoft.com/office/spreadsheetml/2009/9/main" objectType="Radio" firstButton="1" fmlaLink="L27"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Radio" firstButton="1" fmlaLink="L41" lockText="1"/>
</file>

<file path=xl/ctrlProps/ctrlProp8.xml><?xml version="1.0" encoding="utf-8"?>
<formControlPr xmlns="http://schemas.microsoft.com/office/spreadsheetml/2009/9/main" objectType="CheckBox" fmlaLink="$BN$16" lockText="1"/>
</file>

<file path=xl/ctrlProps/ctrlProp80.xml><?xml version="1.0" encoding="utf-8"?>
<formControlPr xmlns="http://schemas.microsoft.com/office/spreadsheetml/2009/9/main" objectType="Radio" checked="Checked" lockText="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L44" lockText="1"/>
</file>

<file path=xl/ctrlProps/ctrlProp83.xml><?xml version="1.0" encoding="utf-8"?>
<formControlPr xmlns="http://schemas.microsoft.com/office/spreadsheetml/2009/9/main" objectType="Radio" checked="Checked" lockText="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L$89" lockText="1"/>
</file>

<file path=xl/ctrlProps/ctrlProp86.xml><?xml version="1.0" encoding="utf-8"?>
<formControlPr xmlns="http://schemas.microsoft.com/office/spreadsheetml/2009/9/main" objectType="Radio" checked="Checked" lockText="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checked="Checked" firstButton="1" fmlaLink="L91"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CheckBox" checked="Checked" fmlaLink="$BO$16"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M92" lockText="1"/>
</file>

<file path=xl/ctrlProps/ctrlProp92.xml><?xml version="1.0" encoding="utf-8"?>
<formControlPr xmlns="http://schemas.microsoft.com/office/spreadsheetml/2009/9/main" objectType="Radio" checked="Checked" lockText="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L111" lockText="1"/>
</file>

<file path=xl/ctrlProps/ctrlProp95.xml><?xml version="1.0" encoding="utf-8"?>
<formControlPr xmlns="http://schemas.microsoft.com/office/spreadsheetml/2009/9/main" objectType="Radio" checked="Checked" lockText="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L157" lockText="1"/>
</file>

<file path=xl/ctrlProps/ctrlProp98.xml><?xml version="1.0" encoding="utf-8"?>
<formControlPr xmlns="http://schemas.microsoft.com/office/spreadsheetml/2009/9/main" objectType="Radio" checked="Checked" lockText="1"/>
</file>

<file path=xl/ctrlProps/ctrlProp99.xml><?xml version="1.0" encoding="utf-8"?>
<formControlPr xmlns="http://schemas.microsoft.com/office/spreadsheetml/2009/9/main" objectType="Radio" firstButton="1" fmlaLink="L113"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24</xdr:row>
          <xdr:rowOff>9525</xdr:rowOff>
        </xdr:from>
        <xdr:to>
          <xdr:col>4</xdr:col>
          <xdr:colOff>304800</xdr:colOff>
          <xdr:row>25</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Unduplicated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9525</xdr:rowOff>
        </xdr:from>
        <xdr:to>
          <xdr:col>12</xdr:col>
          <xdr:colOff>66675</xdr:colOff>
          <xdr:row>25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Duplicated Among Community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24</xdr:row>
          <xdr:rowOff>9525</xdr:rowOff>
        </xdr:from>
        <xdr:to>
          <xdr:col>9</xdr:col>
          <xdr:colOff>381000</xdr:colOff>
          <xdr:row>25</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Duplicated between hospitals and community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47625</xdr:rowOff>
        </xdr:from>
        <xdr:to>
          <xdr:col>5</xdr:col>
          <xdr:colOff>609600</xdr:colOff>
          <xdr:row>26</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Duplicated between children and adults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85725</xdr:rowOff>
        </xdr:from>
        <xdr:to>
          <xdr:col>10</xdr:col>
          <xdr:colOff>742950</xdr:colOff>
          <xdr:row>25</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describe:</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46</xdr:row>
          <xdr:rowOff>9525</xdr:rowOff>
        </xdr:from>
        <xdr:to>
          <xdr:col>1</xdr:col>
          <xdr:colOff>352425</xdr:colOff>
          <xdr:row>47</xdr:row>
          <xdr:rowOff>95250</xdr:rowOff>
        </xdr:to>
        <xdr:sp macro="" textlink="">
          <xdr:nvSpPr>
            <xdr:cNvPr id="74753" name="Option Button 1" hidden="1">
              <a:extLst>
                <a:ext uri="{63B3BB69-23CF-44E3-9099-C40C66FF867C}">
                  <a14:compatExt spid="_x0000_s74753"/>
                </a:ext>
                <a:ext uri="{FF2B5EF4-FFF2-40B4-BE49-F238E27FC236}">
                  <a16:creationId xmlns:a16="http://schemas.microsoft.com/office/drawing/2014/main" id="{00000000-0008-0000-1B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46</xdr:row>
          <xdr:rowOff>0</xdr:rowOff>
        </xdr:from>
        <xdr:to>
          <xdr:col>1</xdr:col>
          <xdr:colOff>923925</xdr:colOff>
          <xdr:row>47</xdr:row>
          <xdr:rowOff>85725</xdr:rowOff>
        </xdr:to>
        <xdr:sp macro="" textlink="">
          <xdr:nvSpPr>
            <xdr:cNvPr id="74754" name="Option Button 2" hidden="1">
              <a:extLst>
                <a:ext uri="{63B3BB69-23CF-44E3-9099-C40C66FF867C}">
                  <a14:compatExt spid="_x0000_s74754"/>
                </a:ext>
                <a:ext uri="{FF2B5EF4-FFF2-40B4-BE49-F238E27FC236}">
                  <a16:creationId xmlns:a16="http://schemas.microsoft.com/office/drawing/2014/main" id="{00000000-0008-0000-1B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9525</xdr:colOff>
          <xdr:row>49</xdr:row>
          <xdr:rowOff>0</xdr:rowOff>
        </xdr:to>
        <xdr:sp macro="" textlink="">
          <xdr:nvSpPr>
            <xdr:cNvPr id="74755" name="Group Box 3" hidden="1">
              <a:extLst>
                <a:ext uri="{63B3BB69-23CF-44E3-9099-C40C66FF867C}">
                  <a14:compatExt spid="_x0000_s74755"/>
                </a:ext>
                <a:ext uri="{FF2B5EF4-FFF2-40B4-BE49-F238E27FC236}">
                  <a16:creationId xmlns:a16="http://schemas.microsoft.com/office/drawing/2014/main" id="{00000000-0008-0000-1B00-000003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46</xdr:row>
          <xdr:rowOff>19050</xdr:rowOff>
        </xdr:from>
        <xdr:to>
          <xdr:col>2</xdr:col>
          <xdr:colOff>495300</xdr:colOff>
          <xdr:row>47</xdr:row>
          <xdr:rowOff>104775</xdr:rowOff>
        </xdr:to>
        <xdr:sp macro="" textlink="">
          <xdr:nvSpPr>
            <xdr:cNvPr id="74756" name="Option Button 4" hidden="1">
              <a:extLst>
                <a:ext uri="{63B3BB69-23CF-44E3-9099-C40C66FF867C}">
                  <a14:compatExt spid="_x0000_s74756"/>
                </a:ext>
                <a:ext uri="{FF2B5EF4-FFF2-40B4-BE49-F238E27FC236}">
                  <a16:creationId xmlns:a16="http://schemas.microsoft.com/office/drawing/2014/main" id="{00000000-0008-0000-1B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46</xdr:row>
          <xdr:rowOff>19050</xdr:rowOff>
        </xdr:from>
        <xdr:to>
          <xdr:col>2</xdr:col>
          <xdr:colOff>1352550</xdr:colOff>
          <xdr:row>47</xdr:row>
          <xdr:rowOff>104775</xdr:rowOff>
        </xdr:to>
        <xdr:sp macro="" textlink="">
          <xdr:nvSpPr>
            <xdr:cNvPr id="74757" name="Option Button 5" hidden="1">
              <a:extLst>
                <a:ext uri="{63B3BB69-23CF-44E3-9099-C40C66FF867C}">
                  <a14:compatExt spid="_x0000_s74757"/>
                </a:ext>
                <a:ext uri="{FF2B5EF4-FFF2-40B4-BE49-F238E27FC236}">
                  <a16:creationId xmlns:a16="http://schemas.microsoft.com/office/drawing/2014/main" id="{00000000-0008-0000-1B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3</xdr:col>
          <xdr:colOff>0</xdr:colOff>
          <xdr:row>49</xdr:row>
          <xdr:rowOff>0</xdr:rowOff>
        </xdr:to>
        <xdr:sp macro="" textlink="">
          <xdr:nvSpPr>
            <xdr:cNvPr id="74758" name="Group Box 6" hidden="1">
              <a:extLst>
                <a:ext uri="{63B3BB69-23CF-44E3-9099-C40C66FF867C}">
                  <a14:compatExt spid="_x0000_s74758"/>
                </a:ext>
                <a:ext uri="{FF2B5EF4-FFF2-40B4-BE49-F238E27FC236}">
                  <a16:creationId xmlns:a16="http://schemas.microsoft.com/office/drawing/2014/main" id="{00000000-0008-0000-1B00-000006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46</xdr:row>
          <xdr:rowOff>0</xdr:rowOff>
        </xdr:from>
        <xdr:to>
          <xdr:col>3</xdr:col>
          <xdr:colOff>466725</xdr:colOff>
          <xdr:row>47</xdr:row>
          <xdr:rowOff>114300</xdr:rowOff>
        </xdr:to>
        <xdr:sp macro="" textlink="">
          <xdr:nvSpPr>
            <xdr:cNvPr id="74759" name="Option Button 7" hidden="1">
              <a:extLst>
                <a:ext uri="{63B3BB69-23CF-44E3-9099-C40C66FF867C}">
                  <a14:compatExt spid="_x0000_s74759"/>
                </a:ext>
                <a:ext uri="{FF2B5EF4-FFF2-40B4-BE49-F238E27FC236}">
                  <a16:creationId xmlns:a16="http://schemas.microsoft.com/office/drawing/2014/main" id="{00000000-0008-0000-1B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46</xdr:row>
          <xdr:rowOff>19050</xdr:rowOff>
        </xdr:from>
        <xdr:to>
          <xdr:col>3</xdr:col>
          <xdr:colOff>857250</xdr:colOff>
          <xdr:row>48</xdr:row>
          <xdr:rowOff>0</xdr:rowOff>
        </xdr:to>
        <xdr:sp macro="" textlink="">
          <xdr:nvSpPr>
            <xdr:cNvPr id="74760" name="Option Button 8" hidden="1">
              <a:extLst>
                <a:ext uri="{63B3BB69-23CF-44E3-9099-C40C66FF867C}">
                  <a14:compatExt spid="_x0000_s74760"/>
                </a:ext>
                <a:ext uri="{FF2B5EF4-FFF2-40B4-BE49-F238E27FC236}">
                  <a16:creationId xmlns:a16="http://schemas.microsoft.com/office/drawing/2014/main" id="{00000000-0008-0000-1B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4</xdr:col>
          <xdr:colOff>19050</xdr:colOff>
          <xdr:row>49</xdr:row>
          <xdr:rowOff>9525</xdr:rowOff>
        </xdr:to>
        <xdr:sp macro="" textlink="">
          <xdr:nvSpPr>
            <xdr:cNvPr id="74761" name="Group Box 9" hidden="1">
              <a:extLst>
                <a:ext uri="{63B3BB69-23CF-44E3-9099-C40C66FF867C}">
                  <a14:compatExt spid="_x0000_s74761"/>
                </a:ext>
                <a:ext uri="{FF2B5EF4-FFF2-40B4-BE49-F238E27FC236}">
                  <a16:creationId xmlns:a16="http://schemas.microsoft.com/office/drawing/2014/main" id="{00000000-0008-0000-1B00-000009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47625</xdr:rowOff>
        </xdr:from>
        <xdr:to>
          <xdr:col>1</xdr:col>
          <xdr:colOff>323850</xdr:colOff>
          <xdr:row>53</xdr:row>
          <xdr:rowOff>238125</xdr:rowOff>
        </xdr:to>
        <xdr:sp macro="" textlink="">
          <xdr:nvSpPr>
            <xdr:cNvPr id="74762" name="Option Button 10" hidden="1">
              <a:extLst>
                <a:ext uri="{63B3BB69-23CF-44E3-9099-C40C66FF867C}">
                  <a14:compatExt spid="_x0000_s74762"/>
                </a:ext>
                <a:ext uri="{FF2B5EF4-FFF2-40B4-BE49-F238E27FC236}">
                  <a16:creationId xmlns:a16="http://schemas.microsoft.com/office/drawing/2014/main" id="{00000000-0008-0000-1B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53</xdr:row>
          <xdr:rowOff>66675</xdr:rowOff>
        </xdr:from>
        <xdr:to>
          <xdr:col>1</xdr:col>
          <xdr:colOff>971550</xdr:colOff>
          <xdr:row>53</xdr:row>
          <xdr:rowOff>247650</xdr:rowOff>
        </xdr:to>
        <xdr:sp macro="" textlink="">
          <xdr:nvSpPr>
            <xdr:cNvPr id="74763" name="Option Button 11" hidden="1">
              <a:extLst>
                <a:ext uri="{63B3BB69-23CF-44E3-9099-C40C66FF867C}">
                  <a14:compatExt spid="_x0000_s74763"/>
                </a:ext>
                <a:ext uri="{FF2B5EF4-FFF2-40B4-BE49-F238E27FC236}">
                  <a16:creationId xmlns:a16="http://schemas.microsoft.com/office/drawing/2014/main" id="{00000000-0008-0000-1B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0</xdr:rowOff>
        </xdr:from>
        <xdr:to>
          <xdr:col>2</xdr:col>
          <xdr:colOff>9525</xdr:colOff>
          <xdr:row>54</xdr:row>
          <xdr:rowOff>9525</xdr:rowOff>
        </xdr:to>
        <xdr:sp macro="" textlink="">
          <xdr:nvSpPr>
            <xdr:cNvPr id="74764" name="Group Box 12" hidden="1">
              <a:extLst>
                <a:ext uri="{63B3BB69-23CF-44E3-9099-C40C66FF867C}">
                  <a14:compatExt spid="_x0000_s74764"/>
                </a:ext>
                <a:ext uri="{FF2B5EF4-FFF2-40B4-BE49-F238E27FC236}">
                  <a16:creationId xmlns:a16="http://schemas.microsoft.com/office/drawing/2014/main" id="{00000000-0008-0000-1B00-00000C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53</xdr:row>
          <xdr:rowOff>66675</xdr:rowOff>
        </xdr:from>
        <xdr:to>
          <xdr:col>2</xdr:col>
          <xdr:colOff>533400</xdr:colOff>
          <xdr:row>53</xdr:row>
          <xdr:rowOff>238125</xdr:rowOff>
        </xdr:to>
        <xdr:sp macro="" textlink="">
          <xdr:nvSpPr>
            <xdr:cNvPr id="74765" name="Option Button 13" hidden="1">
              <a:extLst>
                <a:ext uri="{63B3BB69-23CF-44E3-9099-C40C66FF867C}">
                  <a14:compatExt spid="_x0000_s74765"/>
                </a:ext>
                <a:ext uri="{FF2B5EF4-FFF2-40B4-BE49-F238E27FC236}">
                  <a16:creationId xmlns:a16="http://schemas.microsoft.com/office/drawing/2014/main" id="{00000000-0008-0000-1B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53</xdr:row>
          <xdr:rowOff>66675</xdr:rowOff>
        </xdr:from>
        <xdr:to>
          <xdr:col>2</xdr:col>
          <xdr:colOff>1285875</xdr:colOff>
          <xdr:row>53</xdr:row>
          <xdr:rowOff>247650</xdr:rowOff>
        </xdr:to>
        <xdr:sp macro="" textlink="">
          <xdr:nvSpPr>
            <xdr:cNvPr id="74766" name="Option Button 14" hidden="1">
              <a:extLst>
                <a:ext uri="{63B3BB69-23CF-44E3-9099-C40C66FF867C}">
                  <a14:compatExt spid="_x0000_s74766"/>
                </a:ext>
                <a:ext uri="{FF2B5EF4-FFF2-40B4-BE49-F238E27FC236}">
                  <a16:creationId xmlns:a16="http://schemas.microsoft.com/office/drawing/2014/main" id="{00000000-0008-0000-1B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9525</xdr:colOff>
          <xdr:row>54</xdr:row>
          <xdr:rowOff>0</xdr:rowOff>
        </xdr:to>
        <xdr:sp macro="" textlink="">
          <xdr:nvSpPr>
            <xdr:cNvPr id="74767" name="Group Box 15" hidden="1">
              <a:extLst>
                <a:ext uri="{63B3BB69-23CF-44E3-9099-C40C66FF867C}">
                  <a14:compatExt spid="_x0000_s74767"/>
                </a:ext>
                <a:ext uri="{FF2B5EF4-FFF2-40B4-BE49-F238E27FC236}">
                  <a16:creationId xmlns:a16="http://schemas.microsoft.com/office/drawing/2014/main" id="{00000000-0008-0000-1B00-00000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53</xdr:row>
          <xdr:rowOff>66675</xdr:rowOff>
        </xdr:from>
        <xdr:to>
          <xdr:col>3</xdr:col>
          <xdr:colOff>400050</xdr:colOff>
          <xdr:row>53</xdr:row>
          <xdr:rowOff>238125</xdr:rowOff>
        </xdr:to>
        <xdr:sp macro="" textlink="">
          <xdr:nvSpPr>
            <xdr:cNvPr id="74768" name="Option Button 16" hidden="1">
              <a:extLst>
                <a:ext uri="{63B3BB69-23CF-44E3-9099-C40C66FF867C}">
                  <a14:compatExt spid="_x0000_s74768"/>
                </a:ext>
                <a:ext uri="{FF2B5EF4-FFF2-40B4-BE49-F238E27FC236}">
                  <a16:creationId xmlns:a16="http://schemas.microsoft.com/office/drawing/2014/main" id="{00000000-0008-0000-1B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53</xdr:row>
          <xdr:rowOff>66675</xdr:rowOff>
        </xdr:from>
        <xdr:to>
          <xdr:col>3</xdr:col>
          <xdr:colOff>904875</xdr:colOff>
          <xdr:row>53</xdr:row>
          <xdr:rowOff>238125</xdr:rowOff>
        </xdr:to>
        <xdr:sp macro="" textlink="">
          <xdr:nvSpPr>
            <xdr:cNvPr id="74769" name="Option Button 17" hidden="1">
              <a:extLst>
                <a:ext uri="{63B3BB69-23CF-44E3-9099-C40C66FF867C}">
                  <a14:compatExt spid="_x0000_s74769"/>
                </a:ext>
                <a:ext uri="{FF2B5EF4-FFF2-40B4-BE49-F238E27FC236}">
                  <a16:creationId xmlns:a16="http://schemas.microsoft.com/office/drawing/2014/main" id="{00000000-0008-0000-1B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0</xdr:rowOff>
        </xdr:from>
        <xdr:to>
          <xdr:col>4</xdr:col>
          <xdr:colOff>0</xdr:colOff>
          <xdr:row>53</xdr:row>
          <xdr:rowOff>304800</xdr:rowOff>
        </xdr:to>
        <xdr:sp macro="" textlink="">
          <xdr:nvSpPr>
            <xdr:cNvPr id="74770" name="Group Box 18" hidden="1">
              <a:extLst>
                <a:ext uri="{63B3BB69-23CF-44E3-9099-C40C66FF867C}">
                  <a14:compatExt spid="_x0000_s74770"/>
                </a:ext>
                <a:ext uri="{FF2B5EF4-FFF2-40B4-BE49-F238E27FC236}">
                  <a16:creationId xmlns:a16="http://schemas.microsoft.com/office/drawing/2014/main" id="{00000000-0008-0000-1B00-00001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1</xdr:col>
          <xdr:colOff>323850</xdr:colOff>
          <xdr:row>54</xdr:row>
          <xdr:rowOff>238125</xdr:rowOff>
        </xdr:to>
        <xdr:sp macro="" textlink="">
          <xdr:nvSpPr>
            <xdr:cNvPr id="74771" name="Option Button 19" hidden="1">
              <a:extLst>
                <a:ext uri="{63B3BB69-23CF-44E3-9099-C40C66FF867C}">
                  <a14:compatExt spid="_x0000_s74771"/>
                </a:ext>
                <a:ext uri="{FF2B5EF4-FFF2-40B4-BE49-F238E27FC236}">
                  <a16:creationId xmlns:a16="http://schemas.microsoft.com/office/drawing/2014/main" id="{00000000-0008-0000-1B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54</xdr:row>
          <xdr:rowOff>66675</xdr:rowOff>
        </xdr:from>
        <xdr:to>
          <xdr:col>1</xdr:col>
          <xdr:colOff>952500</xdr:colOff>
          <xdr:row>54</xdr:row>
          <xdr:rowOff>247650</xdr:rowOff>
        </xdr:to>
        <xdr:sp macro="" textlink="">
          <xdr:nvSpPr>
            <xdr:cNvPr id="74772" name="Option Button 20" hidden="1">
              <a:extLst>
                <a:ext uri="{63B3BB69-23CF-44E3-9099-C40C66FF867C}">
                  <a14:compatExt spid="_x0000_s74772"/>
                </a:ext>
                <a:ext uri="{FF2B5EF4-FFF2-40B4-BE49-F238E27FC236}">
                  <a16:creationId xmlns:a16="http://schemas.microsoft.com/office/drawing/2014/main" id="{00000000-0008-0000-1B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9525</xdr:rowOff>
        </xdr:from>
        <xdr:to>
          <xdr:col>2</xdr:col>
          <xdr:colOff>0</xdr:colOff>
          <xdr:row>55</xdr:row>
          <xdr:rowOff>0</xdr:rowOff>
        </xdr:to>
        <xdr:sp macro="" textlink="">
          <xdr:nvSpPr>
            <xdr:cNvPr id="74773" name="Group Box 21" hidden="1">
              <a:extLst>
                <a:ext uri="{63B3BB69-23CF-44E3-9099-C40C66FF867C}">
                  <a14:compatExt spid="_x0000_s74773"/>
                </a:ext>
                <a:ext uri="{FF2B5EF4-FFF2-40B4-BE49-F238E27FC236}">
                  <a16:creationId xmlns:a16="http://schemas.microsoft.com/office/drawing/2014/main" id="{00000000-0008-0000-1B00-00001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54</xdr:row>
          <xdr:rowOff>57150</xdr:rowOff>
        </xdr:from>
        <xdr:to>
          <xdr:col>2</xdr:col>
          <xdr:colOff>523875</xdr:colOff>
          <xdr:row>54</xdr:row>
          <xdr:rowOff>238125</xdr:rowOff>
        </xdr:to>
        <xdr:sp macro="" textlink="">
          <xdr:nvSpPr>
            <xdr:cNvPr id="74774" name="Option Button 22" hidden="1">
              <a:extLst>
                <a:ext uri="{63B3BB69-23CF-44E3-9099-C40C66FF867C}">
                  <a14:compatExt spid="_x0000_s74774"/>
                </a:ext>
                <a:ext uri="{FF2B5EF4-FFF2-40B4-BE49-F238E27FC236}">
                  <a16:creationId xmlns:a16="http://schemas.microsoft.com/office/drawing/2014/main" id="{00000000-0008-0000-1B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54</xdr:row>
          <xdr:rowOff>47625</xdr:rowOff>
        </xdr:from>
        <xdr:to>
          <xdr:col>2</xdr:col>
          <xdr:colOff>1285875</xdr:colOff>
          <xdr:row>54</xdr:row>
          <xdr:rowOff>228600</xdr:rowOff>
        </xdr:to>
        <xdr:sp macro="" textlink="">
          <xdr:nvSpPr>
            <xdr:cNvPr id="74775" name="Option Button 23" hidden="1">
              <a:extLst>
                <a:ext uri="{63B3BB69-23CF-44E3-9099-C40C66FF867C}">
                  <a14:compatExt spid="_x0000_s74775"/>
                </a:ext>
                <a:ext uri="{FF2B5EF4-FFF2-40B4-BE49-F238E27FC236}">
                  <a16:creationId xmlns:a16="http://schemas.microsoft.com/office/drawing/2014/main" id="{00000000-0008-0000-1B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0</xdr:rowOff>
        </xdr:from>
        <xdr:to>
          <xdr:col>3</xdr:col>
          <xdr:colOff>9525</xdr:colOff>
          <xdr:row>55</xdr:row>
          <xdr:rowOff>9525</xdr:rowOff>
        </xdr:to>
        <xdr:sp macro="" textlink="">
          <xdr:nvSpPr>
            <xdr:cNvPr id="74776" name="Group Box 24" hidden="1">
              <a:extLst>
                <a:ext uri="{63B3BB69-23CF-44E3-9099-C40C66FF867C}">
                  <a14:compatExt spid="_x0000_s74776"/>
                </a:ext>
                <a:ext uri="{FF2B5EF4-FFF2-40B4-BE49-F238E27FC236}">
                  <a16:creationId xmlns:a16="http://schemas.microsoft.com/office/drawing/2014/main" id="{00000000-0008-0000-1B00-000018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54</xdr:row>
          <xdr:rowOff>57150</xdr:rowOff>
        </xdr:from>
        <xdr:to>
          <xdr:col>3</xdr:col>
          <xdr:colOff>400050</xdr:colOff>
          <xdr:row>54</xdr:row>
          <xdr:rowOff>238125</xdr:rowOff>
        </xdr:to>
        <xdr:sp macro="" textlink="">
          <xdr:nvSpPr>
            <xdr:cNvPr id="74777" name="Option Button 25" hidden="1">
              <a:extLst>
                <a:ext uri="{63B3BB69-23CF-44E3-9099-C40C66FF867C}">
                  <a14:compatExt spid="_x0000_s74777"/>
                </a:ext>
                <a:ext uri="{FF2B5EF4-FFF2-40B4-BE49-F238E27FC236}">
                  <a16:creationId xmlns:a16="http://schemas.microsoft.com/office/drawing/2014/main" id="{00000000-0008-0000-1B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54</xdr:row>
          <xdr:rowOff>66675</xdr:rowOff>
        </xdr:from>
        <xdr:to>
          <xdr:col>3</xdr:col>
          <xdr:colOff>895350</xdr:colOff>
          <xdr:row>54</xdr:row>
          <xdr:rowOff>247650</xdr:rowOff>
        </xdr:to>
        <xdr:sp macro="" textlink="">
          <xdr:nvSpPr>
            <xdr:cNvPr id="74778" name="Option Button 26" hidden="1">
              <a:extLst>
                <a:ext uri="{63B3BB69-23CF-44E3-9099-C40C66FF867C}">
                  <a14:compatExt spid="_x0000_s74778"/>
                </a:ext>
                <a:ext uri="{FF2B5EF4-FFF2-40B4-BE49-F238E27FC236}">
                  <a16:creationId xmlns:a16="http://schemas.microsoft.com/office/drawing/2014/main" id="{00000000-0008-0000-1B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1504950</xdr:colOff>
          <xdr:row>54</xdr:row>
          <xdr:rowOff>9525</xdr:rowOff>
        </xdr:from>
        <xdr:to>
          <xdr:col>4</xdr:col>
          <xdr:colOff>0</xdr:colOff>
          <xdr:row>55</xdr:row>
          <xdr:rowOff>9525</xdr:rowOff>
        </xdr:to>
        <xdr:sp macro="" textlink="">
          <xdr:nvSpPr>
            <xdr:cNvPr id="74779" name="Group Box 27" hidden="1">
              <a:extLst>
                <a:ext uri="{63B3BB69-23CF-44E3-9099-C40C66FF867C}">
                  <a14:compatExt spid="_x0000_s74779"/>
                </a:ext>
                <a:ext uri="{FF2B5EF4-FFF2-40B4-BE49-F238E27FC236}">
                  <a16:creationId xmlns:a16="http://schemas.microsoft.com/office/drawing/2014/main" id="{00000000-0008-0000-1B00-00001B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19050</xdr:rowOff>
        </xdr:from>
        <xdr:to>
          <xdr:col>4</xdr:col>
          <xdr:colOff>409575</xdr:colOff>
          <xdr:row>47</xdr:row>
          <xdr:rowOff>104775</xdr:rowOff>
        </xdr:to>
        <xdr:sp macro="" textlink="">
          <xdr:nvSpPr>
            <xdr:cNvPr id="74780" name="Option Button 28" hidden="1">
              <a:extLst>
                <a:ext uri="{63B3BB69-23CF-44E3-9099-C40C66FF867C}">
                  <a14:compatExt spid="_x0000_s74780"/>
                </a:ext>
                <a:ext uri="{FF2B5EF4-FFF2-40B4-BE49-F238E27FC236}">
                  <a16:creationId xmlns:a16="http://schemas.microsoft.com/office/drawing/2014/main" id="{00000000-0008-0000-1B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46</xdr:row>
          <xdr:rowOff>9525</xdr:rowOff>
        </xdr:from>
        <xdr:to>
          <xdr:col>4</xdr:col>
          <xdr:colOff>1000125</xdr:colOff>
          <xdr:row>47</xdr:row>
          <xdr:rowOff>95250</xdr:rowOff>
        </xdr:to>
        <xdr:sp macro="" textlink="">
          <xdr:nvSpPr>
            <xdr:cNvPr id="74781" name="Option Button 29" hidden="1">
              <a:extLst>
                <a:ext uri="{63B3BB69-23CF-44E3-9099-C40C66FF867C}">
                  <a14:compatExt spid="_x0000_s74781"/>
                </a:ext>
                <a:ext uri="{FF2B5EF4-FFF2-40B4-BE49-F238E27FC236}">
                  <a16:creationId xmlns:a16="http://schemas.microsoft.com/office/drawing/2014/main" id="{00000000-0008-0000-1B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0</xdr:rowOff>
        </xdr:from>
        <xdr:to>
          <xdr:col>5</xdr:col>
          <xdr:colOff>9525</xdr:colOff>
          <xdr:row>49</xdr:row>
          <xdr:rowOff>9525</xdr:rowOff>
        </xdr:to>
        <xdr:sp macro="" textlink="">
          <xdr:nvSpPr>
            <xdr:cNvPr id="74782" name="Group Box 30" hidden="1">
              <a:extLst>
                <a:ext uri="{63B3BB69-23CF-44E3-9099-C40C66FF867C}">
                  <a14:compatExt spid="_x0000_s74782"/>
                </a:ext>
                <a:ext uri="{FF2B5EF4-FFF2-40B4-BE49-F238E27FC236}">
                  <a16:creationId xmlns:a16="http://schemas.microsoft.com/office/drawing/2014/main" id="{00000000-0008-0000-1B00-00001E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57150</xdr:rowOff>
        </xdr:from>
        <xdr:to>
          <xdr:col>4</xdr:col>
          <xdr:colOff>438150</xdr:colOff>
          <xdr:row>54</xdr:row>
          <xdr:rowOff>238125</xdr:rowOff>
        </xdr:to>
        <xdr:sp macro="" textlink="">
          <xdr:nvSpPr>
            <xdr:cNvPr id="74783" name="Option Button 31" hidden="1">
              <a:extLst>
                <a:ext uri="{63B3BB69-23CF-44E3-9099-C40C66FF867C}">
                  <a14:compatExt spid="_x0000_s74783"/>
                </a:ext>
                <a:ext uri="{FF2B5EF4-FFF2-40B4-BE49-F238E27FC236}">
                  <a16:creationId xmlns:a16="http://schemas.microsoft.com/office/drawing/2014/main" id="{00000000-0008-0000-1B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54</xdr:row>
          <xdr:rowOff>38100</xdr:rowOff>
        </xdr:from>
        <xdr:to>
          <xdr:col>4</xdr:col>
          <xdr:colOff>962025</xdr:colOff>
          <xdr:row>54</xdr:row>
          <xdr:rowOff>219075</xdr:rowOff>
        </xdr:to>
        <xdr:sp macro="" textlink="">
          <xdr:nvSpPr>
            <xdr:cNvPr id="74784" name="Option Button 32" hidden="1">
              <a:extLst>
                <a:ext uri="{63B3BB69-23CF-44E3-9099-C40C66FF867C}">
                  <a14:compatExt spid="_x0000_s74784"/>
                </a:ext>
                <a:ext uri="{FF2B5EF4-FFF2-40B4-BE49-F238E27FC236}">
                  <a16:creationId xmlns:a16="http://schemas.microsoft.com/office/drawing/2014/main" id="{00000000-0008-0000-1B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54</xdr:row>
          <xdr:rowOff>0</xdr:rowOff>
        </xdr:from>
        <xdr:to>
          <xdr:col>5</xdr:col>
          <xdr:colOff>9525</xdr:colOff>
          <xdr:row>55</xdr:row>
          <xdr:rowOff>0</xdr:rowOff>
        </xdr:to>
        <xdr:sp macro="" textlink="">
          <xdr:nvSpPr>
            <xdr:cNvPr id="74785" name="Group Box 33" hidden="1">
              <a:extLst>
                <a:ext uri="{63B3BB69-23CF-44E3-9099-C40C66FF867C}">
                  <a14:compatExt spid="_x0000_s74785"/>
                </a:ext>
                <a:ext uri="{FF2B5EF4-FFF2-40B4-BE49-F238E27FC236}">
                  <a16:creationId xmlns:a16="http://schemas.microsoft.com/office/drawing/2014/main" id="{00000000-0008-0000-1B00-000021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53</xdr:row>
          <xdr:rowOff>66675</xdr:rowOff>
        </xdr:from>
        <xdr:to>
          <xdr:col>4</xdr:col>
          <xdr:colOff>419100</xdr:colOff>
          <xdr:row>53</xdr:row>
          <xdr:rowOff>238125</xdr:rowOff>
        </xdr:to>
        <xdr:sp macro="" textlink="">
          <xdr:nvSpPr>
            <xdr:cNvPr id="74786" name="Option Button 34" hidden="1">
              <a:extLst>
                <a:ext uri="{63B3BB69-23CF-44E3-9099-C40C66FF867C}">
                  <a14:compatExt spid="_x0000_s74786"/>
                </a:ext>
                <a:ext uri="{FF2B5EF4-FFF2-40B4-BE49-F238E27FC236}">
                  <a16:creationId xmlns:a16="http://schemas.microsoft.com/office/drawing/2014/main" id="{00000000-0008-0000-1B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53</xdr:row>
          <xdr:rowOff>66675</xdr:rowOff>
        </xdr:from>
        <xdr:to>
          <xdr:col>4</xdr:col>
          <xdr:colOff>971550</xdr:colOff>
          <xdr:row>53</xdr:row>
          <xdr:rowOff>238125</xdr:rowOff>
        </xdr:to>
        <xdr:sp macro="" textlink="">
          <xdr:nvSpPr>
            <xdr:cNvPr id="74787" name="Option Button 35" hidden="1">
              <a:extLst>
                <a:ext uri="{63B3BB69-23CF-44E3-9099-C40C66FF867C}">
                  <a14:compatExt spid="_x0000_s74787"/>
                </a:ext>
                <a:ext uri="{FF2B5EF4-FFF2-40B4-BE49-F238E27FC236}">
                  <a16:creationId xmlns:a16="http://schemas.microsoft.com/office/drawing/2014/main" id="{00000000-0008-0000-1B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53</xdr:row>
          <xdr:rowOff>9525</xdr:rowOff>
        </xdr:from>
        <xdr:to>
          <xdr:col>5</xdr:col>
          <xdr:colOff>9525</xdr:colOff>
          <xdr:row>53</xdr:row>
          <xdr:rowOff>304800</xdr:rowOff>
        </xdr:to>
        <xdr:sp macro="" textlink="">
          <xdr:nvSpPr>
            <xdr:cNvPr id="74788" name="Group Box 36" hidden="1">
              <a:extLst>
                <a:ext uri="{63B3BB69-23CF-44E3-9099-C40C66FF867C}">
                  <a14:compatExt spid="_x0000_s74788"/>
                </a:ext>
                <a:ext uri="{FF2B5EF4-FFF2-40B4-BE49-F238E27FC236}">
                  <a16:creationId xmlns:a16="http://schemas.microsoft.com/office/drawing/2014/main" id="{00000000-0008-0000-1B00-000024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152400</xdr:colOff>
          <xdr:row>11</xdr:row>
          <xdr:rowOff>57150</xdr:rowOff>
        </xdr:from>
        <xdr:to>
          <xdr:col>37</xdr:col>
          <xdr:colOff>466725</xdr:colOff>
          <xdr:row>11</xdr:row>
          <xdr:rowOff>228600</xdr:rowOff>
        </xdr:to>
        <xdr:sp macro="" textlink="">
          <xdr:nvSpPr>
            <xdr:cNvPr id="69633" name="Option Button 1" hidden="1">
              <a:extLst>
                <a:ext uri="{63B3BB69-23CF-44E3-9099-C40C66FF867C}">
                  <a14:compatExt spid="_x0000_s69633"/>
                </a:ext>
                <a:ext uri="{FF2B5EF4-FFF2-40B4-BE49-F238E27FC236}">
                  <a16:creationId xmlns:a16="http://schemas.microsoft.com/office/drawing/2014/main" id="{00000000-0008-0000-1C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11</xdr:row>
          <xdr:rowOff>57150</xdr:rowOff>
        </xdr:from>
        <xdr:to>
          <xdr:col>37</xdr:col>
          <xdr:colOff>838200</xdr:colOff>
          <xdr:row>11</xdr:row>
          <xdr:rowOff>228600</xdr:rowOff>
        </xdr:to>
        <xdr:sp macro="" textlink="">
          <xdr:nvSpPr>
            <xdr:cNvPr id="69634" name="Option Button 2" hidden="1">
              <a:extLst>
                <a:ext uri="{63B3BB69-23CF-44E3-9099-C40C66FF867C}">
                  <a14:compatExt spid="_x0000_s69634"/>
                </a:ext>
                <a:ext uri="{FF2B5EF4-FFF2-40B4-BE49-F238E27FC236}">
                  <a16:creationId xmlns:a16="http://schemas.microsoft.com/office/drawing/2014/main" id="{00000000-0008-0000-1C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12</xdr:row>
          <xdr:rowOff>57150</xdr:rowOff>
        </xdr:from>
        <xdr:to>
          <xdr:col>37</xdr:col>
          <xdr:colOff>466725</xdr:colOff>
          <xdr:row>12</xdr:row>
          <xdr:rowOff>228600</xdr:rowOff>
        </xdr:to>
        <xdr:sp macro="" textlink="">
          <xdr:nvSpPr>
            <xdr:cNvPr id="69635" name="Option Button 3" hidden="1">
              <a:extLst>
                <a:ext uri="{63B3BB69-23CF-44E3-9099-C40C66FF867C}">
                  <a14:compatExt spid="_x0000_s69635"/>
                </a:ext>
                <a:ext uri="{FF2B5EF4-FFF2-40B4-BE49-F238E27FC236}">
                  <a16:creationId xmlns:a16="http://schemas.microsoft.com/office/drawing/2014/main" id="{00000000-0008-0000-1C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12</xdr:row>
          <xdr:rowOff>57150</xdr:rowOff>
        </xdr:from>
        <xdr:to>
          <xdr:col>37</xdr:col>
          <xdr:colOff>838200</xdr:colOff>
          <xdr:row>12</xdr:row>
          <xdr:rowOff>228600</xdr:rowOff>
        </xdr:to>
        <xdr:sp macro="" textlink="">
          <xdr:nvSpPr>
            <xdr:cNvPr id="69636" name="Option Button 4" hidden="1">
              <a:extLst>
                <a:ext uri="{63B3BB69-23CF-44E3-9099-C40C66FF867C}">
                  <a14:compatExt spid="_x0000_s69636"/>
                </a:ext>
                <a:ext uri="{FF2B5EF4-FFF2-40B4-BE49-F238E27FC236}">
                  <a16:creationId xmlns:a16="http://schemas.microsoft.com/office/drawing/2014/main" id="{00000000-0008-0000-1C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13</xdr:row>
          <xdr:rowOff>57150</xdr:rowOff>
        </xdr:from>
        <xdr:to>
          <xdr:col>37</xdr:col>
          <xdr:colOff>466725</xdr:colOff>
          <xdr:row>13</xdr:row>
          <xdr:rowOff>228600</xdr:rowOff>
        </xdr:to>
        <xdr:sp macro="" textlink="">
          <xdr:nvSpPr>
            <xdr:cNvPr id="69637" name="Option Button 5" hidden="1">
              <a:extLst>
                <a:ext uri="{63B3BB69-23CF-44E3-9099-C40C66FF867C}">
                  <a14:compatExt spid="_x0000_s69637"/>
                </a:ext>
                <a:ext uri="{FF2B5EF4-FFF2-40B4-BE49-F238E27FC236}">
                  <a16:creationId xmlns:a16="http://schemas.microsoft.com/office/drawing/2014/main" id="{00000000-0008-0000-1C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13</xdr:row>
          <xdr:rowOff>57150</xdr:rowOff>
        </xdr:from>
        <xdr:to>
          <xdr:col>37</xdr:col>
          <xdr:colOff>838200</xdr:colOff>
          <xdr:row>13</xdr:row>
          <xdr:rowOff>228600</xdr:rowOff>
        </xdr:to>
        <xdr:sp macro="" textlink="">
          <xdr:nvSpPr>
            <xdr:cNvPr id="69638" name="Option Button 6" hidden="1">
              <a:extLst>
                <a:ext uri="{63B3BB69-23CF-44E3-9099-C40C66FF867C}">
                  <a14:compatExt spid="_x0000_s69638"/>
                </a:ext>
                <a:ext uri="{FF2B5EF4-FFF2-40B4-BE49-F238E27FC236}">
                  <a16:creationId xmlns:a16="http://schemas.microsoft.com/office/drawing/2014/main" id="{00000000-0008-0000-1C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14</xdr:row>
          <xdr:rowOff>57150</xdr:rowOff>
        </xdr:from>
        <xdr:to>
          <xdr:col>37</xdr:col>
          <xdr:colOff>466725</xdr:colOff>
          <xdr:row>14</xdr:row>
          <xdr:rowOff>228600</xdr:rowOff>
        </xdr:to>
        <xdr:sp macro="" textlink="">
          <xdr:nvSpPr>
            <xdr:cNvPr id="69639" name="Option Button 7" hidden="1">
              <a:extLst>
                <a:ext uri="{63B3BB69-23CF-44E3-9099-C40C66FF867C}">
                  <a14:compatExt spid="_x0000_s69639"/>
                </a:ext>
                <a:ext uri="{FF2B5EF4-FFF2-40B4-BE49-F238E27FC236}">
                  <a16:creationId xmlns:a16="http://schemas.microsoft.com/office/drawing/2014/main" id="{00000000-0008-0000-1C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14</xdr:row>
          <xdr:rowOff>57150</xdr:rowOff>
        </xdr:from>
        <xdr:to>
          <xdr:col>37</xdr:col>
          <xdr:colOff>838200</xdr:colOff>
          <xdr:row>14</xdr:row>
          <xdr:rowOff>228600</xdr:rowOff>
        </xdr:to>
        <xdr:sp macro="" textlink="">
          <xdr:nvSpPr>
            <xdr:cNvPr id="69640" name="Option Button 8" hidden="1">
              <a:extLst>
                <a:ext uri="{63B3BB69-23CF-44E3-9099-C40C66FF867C}">
                  <a14:compatExt spid="_x0000_s69640"/>
                </a:ext>
                <a:ext uri="{FF2B5EF4-FFF2-40B4-BE49-F238E27FC236}">
                  <a16:creationId xmlns:a16="http://schemas.microsoft.com/office/drawing/2014/main" id="{00000000-0008-0000-1C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15</xdr:row>
          <xdr:rowOff>57150</xdr:rowOff>
        </xdr:from>
        <xdr:to>
          <xdr:col>37</xdr:col>
          <xdr:colOff>466725</xdr:colOff>
          <xdr:row>15</xdr:row>
          <xdr:rowOff>228600</xdr:rowOff>
        </xdr:to>
        <xdr:sp macro="" textlink="">
          <xdr:nvSpPr>
            <xdr:cNvPr id="69641" name="Option Button 9" hidden="1">
              <a:extLst>
                <a:ext uri="{63B3BB69-23CF-44E3-9099-C40C66FF867C}">
                  <a14:compatExt spid="_x0000_s69641"/>
                </a:ext>
                <a:ext uri="{FF2B5EF4-FFF2-40B4-BE49-F238E27FC236}">
                  <a16:creationId xmlns:a16="http://schemas.microsoft.com/office/drawing/2014/main" id="{00000000-0008-0000-1C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15</xdr:row>
          <xdr:rowOff>57150</xdr:rowOff>
        </xdr:from>
        <xdr:to>
          <xdr:col>37</xdr:col>
          <xdr:colOff>838200</xdr:colOff>
          <xdr:row>15</xdr:row>
          <xdr:rowOff>228600</xdr:rowOff>
        </xdr:to>
        <xdr:sp macro="" textlink="">
          <xdr:nvSpPr>
            <xdr:cNvPr id="69642" name="Option Button 10" hidden="1">
              <a:extLst>
                <a:ext uri="{63B3BB69-23CF-44E3-9099-C40C66FF867C}">
                  <a14:compatExt spid="_x0000_s69642"/>
                </a:ext>
                <a:ext uri="{FF2B5EF4-FFF2-40B4-BE49-F238E27FC236}">
                  <a16:creationId xmlns:a16="http://schemas.microsoft.com/office/drawing/2014/main" id="{00000000-0008-0000-1C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16</xdr:row>
          <xdr:rowOff>57150</xdr:rowOff>
        </xdr:from>
        <xdr:to>
          <xdr:col>37</xdr:col>
          <xdr:colOff>466725</xdr:colOff>
          <xdr:row>16</xdr:row>
          <xdr:rowOff>228600</xdr:rowOff>
        </xdr:to>
        <xdr:sp macro="" textlink="">
          <xdr:nvSpPr>
            <xdr:cNvPr id="69643" name="Option Button 11" hidden="1">
              <a:extLst>
                <a:ext uri="{63B3BB69-23CF-44E3-9099-C40C66FF867C}">
                  <a14:compatExt spid="_x0000_s69643"/>
                </a:ext>
                <a:ext uri="{FF2B5EF4-FFF2-40B4-BE49-F238E27FC236}">
                  <a16:creationId xmlns:a16="http://schemas.microsoft.com/office/drawing/2014/main" id="{00000000-0008-0000-1C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16</xdr:row>
          <xdr:rowOff>57150</xdr:rowOff>
        </xdr:from>
        <xdr:to>
          <xdr:col>37</xdr:col>
          <xdr:colOff>838200</xdr:colOff>
          <xdr:row>16</xdr:row>
          <xdr:rowOff>228600</xdr:rowOff>
        </xdr:to>
        <xdr:sp macro="" textlink="">
          <xdr:nvSpPr>
            <xdr:cNvPr id="69644" name="Option Button 12" hidden="1">
              <a:extLst>
                <a:ext uri="{63B3BB69-23CF-44E3-9099-C40C66FF867C}">
                  <a14:compatExt spid="_x0000_s69644"/>
                </a:ext>
                <a:ext uri="{FF2B5EF4-FFF2-40B4-BE49-F238E27FC236}">
                  <a16:creationId xmlns:a16="http://schemas.microsoft.com/office/drawing/2014/main" id="{00000000-0008-0000-1C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17</xdr:row>
          <xdr:rowOff>57150</xdr:rowOff>
        </xdr:from>
        <xdr:to>
          <xdr:col>37</xdr:col>
          <xdr:colOff>466725</xdr:colOff>
          <xdr:row>17</xdr:row>
          <xdr:rowOff>228600</xdr:rowOff>
        </xdr:to>
        <xdr:sp macro="" textlink="">
          <xdr:nvSpPr>
            <xdr:cNvPr id="69645" name="Option Button 13" hidden="1">
              <a:extLst>
                <a:ext uri="{63B3BB69-23CF-44E3-9099-C40C66FF867C}">
                  <a14:compatExt spid="_x0000_s69645"/>
                </a:ext>
                <a:ext uri="{FF2B5EF4-FFF2-40B4-BE49-F238E27FC236}">
                  <a16:creationId xmlns:a16="http://schemas.microsoft.com/office/drawing/2014/main" id="{00000000-0008-0000-1C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17</xdr:row>
          <xdr:rowOff>57150</xdr:rowOff>
        </xdr:from>
        <xdr:to>
          <xdr:col>37</xdr:col>
          <xdr:colOff>838200</xdr:colOff>
          <xdr:row>17</xdr:row>
          <xdr:rowOff>228600</xdr:rowOff>
        </xdr:to>
        <xdr:sp macro="" textlink="">
          <xdr:nvSpPr>
            <xdr:cNvPr id="69646" name="Option Button 14" hidden="1">
              <a:extLst>
                <a:ext uri="{63B3BB69-23CF-44E3-9099-C40C66FF867C}">
                  <a14:compatExt spid="_x0000_s69646"/>
                </a:ext>
                <a:ext uri="{FF2B5EF4-FFF2-40B4-BE49-F238E27FC236}">
                  <a16:creationId xmlns:a16="http://schemas.microsoft.com/office/drawing/2014/main" id="{00000000-0008-0000-1C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18</xdr:row>
          <xdr:rowOff>57150</xdr:rowOff>
        </xdr:from>
        <xdr:to>
          <xdr:col>37</xdr:col>
          <xdr:colOff>466725</xdr:colOff>
          <xdr:row>18</xdr:row>
          <xdr:rowOff>228600</xdr:rowOff>
        </xdr:to>
        <xdr:sp macro="" textlink="">
          <xdr:nvSpPr>
            <xdr:cNvPr id="69647" name="Option Button 15" hidden="1">
              <a:extLst>
                <a:ext uri="{63B3BB69-23CF-44E3-9099-C40C66FF867C}">
                  <a14:compatExt spid="_x0000_s69647"/>
                </a:ext>
                <a:ext uri="{FF2B5EF4-FFF2-40B4-BE49-F238E27FC236}">
                  <a16:creationId xmlns:a16="http://schemas.microsoft.com/office/drawing/2014/main" id="{00000000-0008-0000-1C00-00000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18</xdr:row>
          <xdr:rowOff>57150</xdr:rowOff>
        </xdr:from>
        <xdr:to>
          <xdr:col>37</xdr:col>
          <xdr:colOff>838200</xdr:colOff>
          <xdr:row>18</xdr:row>
          <xdr:rowOff>228600</xdr:rowOff>
        </xdr:to>
        <xdr:sp macro="" textlink="">
          <xdr:nvSpPr>
            <xdr:cNvPr id="69648" name="Option Button 16" hidden="1">
              <a:extLst>
                <a:ext uri="{63B3BB69-23CF-44E3-9099-C40C66FF867C}">
                  <a14:compatExt spid="_x0000_s69648"/>
                </a:ext>
                <a:ext uri="{FF2B5EF4-FFF2-40B4-BE49-F238E27FC236}">
                  <a16:creationId xmlns:a16="http://schemas.microsoft.com/office/drawing/2014/main" id="{00000000-0008-0000-1C00-00001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19</xdr:row>
          <xdr:rowOff>57150</xdr:rowOff>
        </xdr:from>
        <xdr:to>
          <xdr:col>37</xdr:col>
          <xdr:colOff>466725</xdr:colOff>
          <xdr:row>19</xdr:row>
          <xdr:rowOff>228600</xdr:rowOff>
        </xdr:to>
        <xdr:sp macro="" textlink="">
          <xdr:nvSpPr>
            <xdr:cNvPr id="69649" name="Option Button 17" hidden="1">
              <a:extLst>
                <a:ext uri="{63B3BB69-23CF-44E3-9099-C40C66FF867C}">
                  <a14:compatExt spid="_x0000_s69649"/>
                </a:ext>
                <a:ext uri="{FF2B5EF4-FFF2-40B4-BE49-F238E27FC236}">
                  <a16:creationId xmlns:a16="http://schemas.microsoft.com/office/drawing/2014/main" id="{00000000-0008-0000-1C00-00001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19</xdr:row>
          <xdr:rowOff>57150</xdr:rowOff>
        </xdr:from>
        <xdr:to>
          <xdr:col>37</xdr:col>
          <xdr:colOff>838200</xdr:colOff>
          <xdr:row>19</xdr:row>
          <xdr:rowOff>228600</xdr:rowOff>
        </xdr:to>
        <xdr:sp macro="" textlink="">
          <xdr:nvSpPr>
            <xdr:cNvPr id="69650" name="Option Button 18" hidden="1">
              <a:extLst>
                <a:ext uri="{63B3BB69-23CF-44E3-9099-C40C66FF867C}">
                  <a14:compatExt spid="_x0000_s69650"/>
                </a:ext>
                <a:ext uri="{FF2B5EF4-FFF2-40B4-BE49-F238E27FC236}">
                  <a16:creationId xmlns:a16="http://schemas.microsoft.com/office/drawing/2014/main" id="{00000000-0008-0000-1C00-00001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20</xdr:row>
          <xdr:rowOff>57150</xdr:rowOff>
        </xdr:from>
        <xdr:to>
          <xdr:col>37</xdr:col>
          <xdr:colOff>466725</xdr:colOff>
          <xdr:row>20</xdr:row>
          <xdr:rowOff>228600</xdr:rowOff>
        </xdr:to>
        <xdr:sp macro="" textlink="">
          <xdr:nvSpPr>
            <xdr:cNvPr id="69651" name="Option Button 19" hidden="1">
              <a:extLst>
                <a:ext uri="{63B3BB69-23CF-44E3-9099-C40C66FF867C}">
                  <a14:compatExt spid="_x0000_s69651"/>
                </a:ext>
                <a:ext uri="{FF2B5EF4-FFF2-40B4-BE49-F238E27FC236}">
                  <a16:creationId xmlns:a16="http://schemas.microsoft.com/office/drawing/2014/main" id="{00000000-0008-0000-1C00-00001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20</xdr:row>
          <xdr:rowOff>57150</xdr:rowOff>
        </xdr:from>
        <xdr:to>
          <xdr:col>37</xdr:col>
          <xdr:colOff>838200</xdr:colOff>
          <xdr:row>20</xdr:row>
          <xdr:rowOff>228600</xdr:rowOff>
        </xdr:to>
        <xdr:sp macro="" textlink="">
          <xdr:nvSpPr>
            <xdr:cNvPr id="69652" name="Option Button 20" hidden="1">
              <a:extLst>
                <a:ext uri="{63B3BB69-23CF-44E3-9099-C40C66FF867C}">
                  <a14:compatExt spid="_x0000_s69652"/>
                </a:ext>
                <a:ext uri="{FF2B5EF4-FFF2-40B4-BE49-F238E27FC236}">
                  <a16:creationId xmlns:a16="http://schemas.microsoft.com/office/drawing/2014/main" id="{00000000-0008-0000-1C00-00001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21</xdr:row>
          <xdr:rowOff>57150</xdr:rowOff>
        </xdr:from>
        <xdr:to>
          <xdr:col>37</xdr:col>
          <xdr:colOff>466725</xdr:colOff>
          <xdr:row>21</xdr:row>
          <xdr:rowOff>228600</xdr:rowOff>
        </xdr:to>
        <xdr:sp macro="" textlink="">
          <xdr:nvSpPr>
            <xdr:cNvPr id="69653" name="Option Button 21" hidden="1">
              <a:extLst>
                <a:ext uri="{63B3BB69-23CF-44E3-9099-C40C66FF867C}">
                  <a14:compatExt spid="_x0000_s69653"/>
                </a:ext>
                <a:ext uri="{FF2B5EF4-FFF2-40B4-BE49-F238E27FC236}">
                  <a16:creationId xmlns:a16="http://schemas.microsoft.com/office/drawing/2014/main" id="{00000000-0008-0000-1C00-00001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21</xdr:row>
          <xdr:rowOff>57150</xdr:rowOff>
        </xdr:from>
        <xdr:to>
          <xdr:col>37</xdr:col>
          <xdr:colOff>838200</xdr:colOff>
          <xdr:row>21</xdr:row>
          <xdr:rowOff>228600</xdr:rowOff>
        </xdr:to>
        <xdr:sp macro="" textlink="">
          <xdr:nvSpPr>
            <xdr:cNvPr id="69654" name="Option Button 22" hidden="1">
              <a:extLst>
                <a:ext uri="{63B3BB69-23CF-44E3-9099-C40C66FF867C}">
                  <a14:compatExt spid="_x0000_s69654"/>
                </a:ext>
                <a:ext uri="{FF2B5EF4-FFF2-40B4-BE49-F238E27FC236}">
                  <a16:creationId xmlns:a16="http://schemas.microsoft.com/office/drawing/2014/main" id="{00000000-0008-0000-1C00-00001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22</xdr:row>
          <xdr:rowOff>57150</xdr:rowOff>
        </xdr:from>
        <xdr:to>
          <xdr:col>37</xdr:col>
          <xdr:colOff>466725</xdr:colOff>
          <xdr:row>22</xdr:row>
          <xdr:rowOff>228600</xdr:rowOff>
        </xdr:to>
        <xdr:sp macro="" textlink="">
          <xdr:nvSpPr>
            <xdr:cNvPr id="69655" name="Option Button 23" hidden="1">
              <a:extLst>
                <a:ext uri="{63B3BB69-23CF-44E3-9099-C40C66FF867C}">
                  <a14:compatExt spid="_x0000_s69655"/>
                </a:ext>
                <a:ext uri="{FF2B5EF4-FFF2-40B4-BE49-F238E27FC236}">
                  <a16:creationId xmlns:a16="http://schemas.microsoft.com/office/drawing/2014/main" id="{00000000-0008-0000-1C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22</xdr:row>
          <xdr:rowOff>57150</xdr:rowOff>
        </xdr:from>
        <xdr:to>
          <xdr:col>37</xdr:col>
          <xdr:colOff>838200</xdr:colOff>
          <xdr:row>22</xdr:row>
          <xdr:rowOff>228600</xdr:rowOff>
        </xdr:to>
        <xdr:sp macro="" textlink="">
          <xdr:nvSpPr>
            <xdr:cNvPr id="69656" name="Option Button 24" hidden="1">
              <a:extLst>
                <a:ext uri="{63B3BB69-23CF-44E3-9099-C40C66FF867C}">
                  <a14:compatExt spid="_x0000_s69656"/>
                </a:ext>
                <a:ext uri="{FF2B5EF4-FFF2-40B4-BE49-F238E27FC236}">
                  <a16:creationId xmlns:a16="http://schemas.microsoft.com/office/drawing/2014/main" id="{00000000-0008-0000-1C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23</xdr:row>
          <xdr:rowOff>57150</xdr:rowOff>
        </xdr:from>
        <xdr:to>
          <xdr:col>37</xdr:col>
          <xdr:colOff>466725</xdr:colOff>
          <xdr:row>23</xdr:row>
          <xdr:rowOff>228600</xdr:rowOff>
        </xdr:to>
        <xdr:sp macro="" textlink="">
          <xdr:nvSpPr>
            <xdr:cNvPr id="69657" name="Option Button 25" hidden="1">
              <a:extLst>
                <a:ext uri="{63B3BB69-23CF-44E3-9099-C40C66FF867C}">
                  <a14:compatExt spid="_x0000_s69657"/>
                </a:ext>
                <a:ext uri="{FF2B5EF4-FFF2-40B4-BE49-F238E27FC236}">
                  <a16:creationId xmlns:a16="http://schemas.microsoft.com/office/drawing/2014/main" id="{00000000-0008-0000-1C00-00001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23</xdr:row>
          <xdr:rowOff>57150</xdr:rowOff>
        </xdr:from>
        <xdr:to>
          <xdr:col>37</xdr:col>
          <xdr:colOff>838200</xdr:colOff>
          <xdr:row>23</xdr:row>
          <xdr:rowOff>228600</xdr:rowOff>
        </xdr:to>
        <xdr:sp macro="" textlink="">
          <xdr:nvSpPr>
            <xdr:cNvPr id="69658" name="Option Button 26" hidden="1">
              <a:extLst>
                <a:ext uri="{63B3BB69-23CF-44E3-9099-C40C66FF867C}">
                  <a14:compatExt spid="_x0000_s69658"/>
                </a:ext>
                <a:ext uri="{FF2B5EF4-FFF2-40B4-BE49-F238E27FC236}">
                  <a16:creationId xmlns:a16="http://schemas.microsoft.com/office/drawing/2014/main" id="{00000000-0008-0000-1C00-00001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24</xdr:row>
          <xdr:rowOff>57150</xdr:rowOff>
        </xdr:from>
        <xdr:to>
          <xdr:col>37</xdr:col>
          <xdr:colOff>466725</xdr:colOff>
          <xdr:row>24</xdr:row>
          <xdr:rowOff>228600</xdr:rowOff>
        </xdr:to>
        <xdr:sp macro="" textlink="">
          <xdr:nvSpPr>
            <xdr:cNvPr id="69659" name="Option Button 27" hidden="1">
              <a:extLst>
                <a:ext uri="{63B3BB69-23CF-44E3-9099-C40C66FF867C}">
                  <a14:compatExt spid="_x0000_s69659"/>
                </a:ext>
                <a:ext uri="{FF2B5EF4-FFF2-40B4-BE49-F238E27FC236}">
                  <a16:creationId xmlns:a16="http://schemas.microsoft.com/office/drawing/2014/main" id="{00000000-0008-0000-1C00-00001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24</xdr:row>
          <xdr:rowOff>57150</xdr:rowOff>
        </xdr:from>
        <xdr:to>
          <xdr:col>37</xdr:col>
          <xdr:colOff>838200</xdr:colOff>
          <xdr:row>24</xdr:row>
          <xdr:rowOff>228600</xdr:rowOff>
        </xdr:to>
        <xdr:sp macro="" textlink="">
          <xdr:nvSpPr>
            <xdr:cNvPr id="69660" name="Option Button 28" hidden="1">
              <a:extLst>
                <a:ext uri="{63B3BB69-23CF-44E3-9099-C40C66FF867C}">
                  <a14:compatExt spid="_x0000_s69660"/>
                </a:ext>
                <a:ext uri="{FF2B5EF4-FFF2-40B4-BE49-F238E27FC236}">
                  <a16:creationId xmlns:a16="http://schemas.microsoft.com/office/drawing/2014/main" id="{00000000-0008-0000-1C00-00001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25</xdr:row>
          <xdr:rowOff>57150</xdr:rowOff>
        </xdr:from>
        <xdr:to>
          <xdr:col>37</xdr:col>
          <xdr:colOff>466725</xdr:colOff>
          <xdr:row>25</xdr:row>
          <xdr:rowOff>228600</xdr:rowOff>
        </xdr:to>
        <xdr:sp macro="" textlink="">
          <xdr:nvSpPr>
            <xdr:cNvPr id="69661" name="Option Button 29" hidden="1">
              <a:extLst>
                <a:ext uri="{63B3BB69-23CF-44E3-9099-C40C66FF867C}">
                  <a14:compatExt spid="_x0000_s69661"/>
                </a:ext>
                <a:ext uri="{FF2B5EF4-FFF2-40B4-BE49-F238E27FC236}">
                  <a16:creationId xmlns:a16="http://schemas.microsoft.com/office/drawing/2014/main" id="{00000000-0008-0000-1C00-00001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25</xdr:row>
          <xdr:rowOff>57150</xdr:rowOff>
        </xdr:from>
        <xdr:to>
          <xdr:col>37</xdr:col>
          <xdr:colOff>838200</xdr:colOff>
          <xdr:row>25</xdr:row>
          <xdr:rowOff>228600</xdr:rowOff>
        </xdr:to>
        <xdr:sp macro="" textlink="">
          <xdr:nvSpPr>
            <xdr:cNvPr id="69662" name="Option Button 30" hidden="1">
              <a:extLst>
                <a:ext uri="{63B3BB69-23CF-44E3-9099-C40C66FF867C}">
                  <a14:compatExt spid="_x0000_s69662"/>
                </a:ext>
                <a:ext uri="{FF2B5EF4-FFF2-40B4-BE49-F238E27FC236}">
                  <a16:creationId xmlns:a16="http://schemas.microsoft.com/office/drawing/2014/main" id="{00000000-0008-0000-1C00-00001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11</xdr:row>
          <xdr:rowOff>57150</xdr:rowOff>
        </xdr:from>
        <xdr:to>
          <xdr:col>41</xdr:col>
          <xdr:colOff>647700</xdr:colOff>
          <xdr:row>11</xdr:row>
          <xdr:rowOff>228600</xdr:rowOff>
        </xdr:to>
        <xdr:sp macro="" textlink="">
          <xdr:nvSpPr>
            <xdr:cNvPr id="69663" name="Option Button 31" hidden="1">
              <a:extLst>
                <a:ext uri="{63B3BB69-23CF-44E3-9099-C40C66FF867C}">
                  <a14:compatExt spid="_x0000_s69663"/>
                </a:ext>
                <a:ext uri="{FF2B5EF4-FFF2-40B4-BE49-F238E27FC236}">
                  <a16:creationId xmlns:a16="http://schemas.microsoft.com/office/drawing/2014/main" id="{00000000-0008-0000-1C00-00001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11</xdr:row>
          <xdr:rowOff>57150</xdr:rowOff>
        </xdr:from>
        <xdr:to>
          <xdr:col>41</xdr:col>
          <xdr:colOff>1009650</xdr:colOff>
          <xdr:row>11</xdr:row>
          <xdr:rowOff>228600</xdr:rowOff>
        </xdr:to>
        <xdr:sp macro="" textlink="">
          <xdr:nvSpPr>
            <xdr:cNvPr id="69664" name="Option Button 32" hidden="1">
              <a:extLst>
                <a:ext uri="{63B3BB69-23CF-44E3-9099-C40C66FF867C}">
                  <a14:compatExt spid="_x0000_s69664"/>
                </a:ext>
                <a:ext uri="{FF2B5EF4-FFF2-40B4-BE49-F238E27FC236}">
                  <a16:creationId xmlns:a16="http://schemas.microsoft.com/office/drawing/2014/main" id="{00000000-0008-0000-1C00-00002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26</xdr:row>
          <xdr:rowOff>57150</xdr:rowOff>
        </xdr:from>
        <xdr:to>
          <xdr:col>37</xdr:col>
          <xdr:colOff>466725</xdr:colOff>
          <xdr:row>26</xdr:row>
          <xdr:rowOff>228600</xdr:rowOff>
        </xdr:to>
        <xdr:sp macro="" textlink="">
          <xdr:nvSpPr>
            <xdr:cNvPr id="69665" name="Option Button 33" hidden="1">
              <a:extLst>
                <a:ext uri="{63B3BB69-23CF-44E3-9099-C40C66FF867C}">
                  <a14:compatExt spid="_x0000_s69665"/>
                </a:ext>
                <a:ext uri="{FF2B5EF4-FFF2-40B4-BE49-F238E27FC236}">
                  <a16:creationId xmlns:a16="http://schemas.microsoft.com/office/drawing/2014/main" id="{00000000-0008-0000-1C00-00002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26</xdr:row>
          <xdr:rowOff>57150</xdr:rowOff>
        </xdr:from>
        <xdr:to>
          <xdr:col>37</xdr:col>
          <xdr:colOff>838200</xdr:colOff>
          <xdr:row>26</xdr:row>
          <xdr:rowOff>228600</xdr:rowOff>
        </xdr:to>
        <xdr:sp macro="" textlink="">
          <xdr:nvSpPr>
            <xdr:cNvPr id="69666" name="Option Button 34" hidden="1">
              <a:extLst>
                <a:ext uri="{63B3BB69-23CF-44E3-9099-C40C66FF867C}">
                  <a14:compatExt spid="_x0000_s69666"/>
                </a:ext>
                <a:ext uri="{FF2B5EF4-FFF2-40B4-BE49-F238E27FC236}">
                  <a16:creationId xmlns:a16="http://schemas.microsoft.com/office/drawing/2014/main" id="{00000000-0008-0000-1C00-00002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27</xdr:row>
          <xdr:rowOff>57150</xdr:rowOff>
        </xdr:from>
        <xdr:to>
          <xdr:col>37</xdr:col>
          <xdr:colOff>466725</xdr:colOff>
          <xdr:row>27</xdr:row>
          <xdr:rowOff>228600</xdr:rowOff>
        </xdr:to>
        <xdr:sp macro="" textlink="">
          <xdr:nvSpPr>
            <xdr:cNvPr id="69667" name="Option Button 35" hidden="1">
              <a:extLst>
                <a:ext uri="{63B3BB69-23CF-44E3-9099-C40C66FF867C}">
                  <a14:compatExt spid="_x0000_s69667"/>
                </a:ext>
                <a:ext uri="{FF2B5EF4-FFF2-40B4-BE49-F238E27FC236}">
                  <a16:creationId xmlns:a16="http://schemas.microsoft.com/office/drawing/2014/main" id="{00000000-0008-0000-1C00-00002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27</xdr:row>
          <xdr:rowOff>57150</xdr:rowOff>
        </xdr:from>
        <xdr:to>
          <xdr:col>37</xdr:col>
          <xdr:colOff>838200</xdr:colOff>
          <xdr:row>27</xdr:row>
          <xdr:rowOff>228600</xdr:rowOff>
        </xdr:to>
        <xdr:sp macro="" textlink="">
          <xdr:nvSpPr>
            <xdr:cNvPr id="69668" name="Option Button 36" hidden="1">
              <a:extLst>
                <a:ext uri="{63B3BB69-23CF-44E3-9099-C40C66FF867C}">
                  <a14:compatExt spid="_x0000_s69668"/>
                </a:ext>
                <a:ext uri="{FF2B5EF4-FFF2-40B4-BE49-F238E27FC236}">
                  <a16:creationId xmlns:a16="http://schemas.microsoft.com/office/drawing/2014/main" id="{00000000-0008-0000-1C00-00002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28</xdr:row>
          <xdr:rowOff>57150</xdr:rowOff>
        </xdr:from>
        <xdr:to>
          <xdr:col>37</xdr:col>
          <xdr:colOff>466725</xdr:colOff>
          <xdr:row>28</xdr:row>
          <xdr:rowOff>228600</xdr:rowOff>
        </xdr:to>
        <xdr:sp macro="" textlink="">
          <xdr:nvSpPr>
            <xdr:cNvPr id="69669" name="Option Button 37" hidden="1">
              <a:extLst>
                <a:ext uri="{63B3BB69-23CF-44E3-9099-C40C66FF867C}">
                  <a14:compatExt spid="_x0000_s69669"/>
                </a:ext>
                <a:ext uri="{FF2B5EF4-FFF2-40B4-BE49-F238E27FC236}">
                  <a16:creationId xmlns:a16="http://schemas.microsoft.com/office/drawing/2014/main" id="{00000000-0008-0000-1C00-00002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28</xdr:row>
          <xdr:rowOff>57150</xdr:rowOff>
        </xdr:from>
        <xdr:to>
          <xdr:col>37</xdr:col>
          <xdr:colOff>838200</xdr:colOff>
          <xdr:row>28</xdr:row>
          <xdr:rowOff>228600</xdr:rowOff>
        </xdr:to>
        <xdr:sp macro="" textlink="">
          <xdr:nvSpPr>
            <xdr:cNvPr id="69670" name="Option Button 38" hidden="1">
              <a:extLst>
                <a:ext uri="{63B3BB69-23CF-44E3-9099-C40C66FF867C}">
                  <a14:compatExt spid="_x0000_s69670"/>
                </a:ext>
                <a:ext uri="{FF2B5EF4-FFF2-40B4-BE49-F238E27FC236}">
                  <a16:creationId xmlns:a16="http://schemas.microsoft.com/office/drawing/2014/main" id="{00000000-0008-0000-1C00-00002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29</xdr:row>
          <xdr:rowOff>57150</xdr:rowOff>
        </xdr:from>
        <xdr:to>
          <xdr:col>37</xdr:col>
          <xdr:colOff>466725</xdr:colOff>
          <xdr:row>29</xdr:row>
          <xdr:rowOff>228600</xdr:rowOff>
        </xdr:to>
        <xdr:sp macro="" textlink="">
          <xdr:nvSpPr>
            <xdr:cNvPr id="69671" name="Option Button 39" hidden="1">
              <a:extLst>
                <a:ext uri="{63B3BB69-23CF-44E3-9099-C40C66FF867C}">
                  <a14:compatExt spid="_x0000_s69671"/>
                </a:ext>
                <a:ext uri="{FF2B5EF4-FFF2-40B4-BE49-F238E27FC236}">
                  <a16:creationId xmlns:a16="http://schemas.microsoft.com/office/drawing/2014/main" id="{00000000-0008-0000-1C00-00002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29</xdr:row>
          <xdr:rowOff>57150</xdr:rowOff>
        </xdr:from>
        <xdr:to>
          <xdr:col>37</xdr:col>
          <xdr:colOff>838200</xdr:colOff>
          <xdr:row>29</xdr:row>
          <xdr:rowOff>228600</xdr:rowOff>
        </xdr:to>
        <xdr:sp macro="" textlink="">
          <xdr:nvSpPr>
            <xdr:cNvPr id="69672" name="Option Button 40" hidden="1">
              <a:extLst>
                <a:ext uri="{63B3BB69-23CF-44E3-9099-C40C66FF867C}">
                  <a14:compatExt spid="_x0000_s69672"/>
                </a:ext>
                <a:ext uri="{FF2B5EF4-FFF2-40B4-BE49-F238E27FC236}">
                  <a16:creationId xmlns:a16="http://schemas.microsoft.com/office/drawing/2014/main" id="{00000000-0008-0000-1C00-00002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30</xdr:row>
          <xdr:rowOff>57150</xdr:rowOff>
        </xdr:from>
        <xdr:to>
          <xdr:col>37</xdr:col>
          <xdr:colOff>466725</xdr:colOff>
          <xdr:row>30</xdr:row>
          <xdr:rowOff>228600</xdr:rowOff>
        </xdr:to>
        <xdr:sp macro="" textlink="">
          <xdr:nvSpPr>
            <xdr:cNvPr id="69673" name="Option Button 41" hidden="1">
              <a:extLst>
                <a:ext uri="{63B3BB69-23CF-44E3-9099-C40C66FF867C}">
                  <a14:compatExt spid="_x0000_s69673"/>
                </a:ext>
                <a:ext uri="{FF2B5EF4-FFF2-40B4-BE49-F238E27FC236}">
                  <a16:creationId xmlns:a16="http://schemas.microsoft.com/office/drawing/2014/main" id="{00000000-0008-0000-1C00-00002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30</xdr:row>
          <xdr:rowOff>57150</xdr:rowOff>
        </xdr:from>
        <xdr:to>
          <xdr:col>37</xdr:col>
          <xdr:colOff>838200</xdr:colOff>
          <xdr:row>30</xdr:row>
          <xdr:rowOff>228600</xdr:rowOff>
        </xdr:to>
        <xdr:sp macro="" textlink="">
          <xdr:nvSpPr>
            <xdr:cNvPr id="69674" name="Option Button 42" hidden="1">
              <a:extLst>
                <a:ext uri="{63B3BB69-23CF-44E3-9099-C40C66FF867C}">
                  <a14:compatExt spid="_x0000_s69674"/>
                </a:ext>
                <a:ext uri="{FF2B5EF4-FFF2-40B4-BE49-F238E27FC236}">
                  <a16:creationId xmlns:a16="http://schemas.microsoft.com/office/drawing/2014/main" id="{00000000-0008-0000-1C00-00002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31</xdr:row>
          <xdr:rowOff>57150</xdr:rowOff>
        </xdr:from>
        <xdr:to>
          <xdr:col>37</xdr:col>
          <xdr:colOff>466725</xdr:colOff>
          <xdr:row>31</xdr:row>
          <xdr:rowOff>228600</xdr:rowOff>
        </xdr:to>
        <xdr:sp macro="" textlink="">
          <xdr:nvSpPr>
            <xdr:cNvPr id="69675" name="Option Button 43" hidden="1">
              <a:extLst>
                <a:ext uri="{63B3BB69-23CF-44E3-9099-C40C66FF867C}">
                  <a14:compatExt spid="_x0000_s69675"/>
                </a:ext>
                <a:ext uri="{FF2B5EF4-FFF2-40B4-BE49-F238E27FC236}">
                  <a16:creationId xmlns:a16="http://schemas.microsoft.com/office/drawing/2014/main" id="{00000000-0008-0000-1C00-00002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31</xdr:row>
          <xdr:rowOff>57150</xdr:rowOff>
        </xdr:from>
        <xdr:to>
          <xdr:col>37</xdr:col>
          <xdr:colOff>838200</xdr:colOff>
          <xdr:row>31</xdr:row>
          <xdr:rowOff>228600</xdr:rowOff>
        </xdr:to>
        <xdr:sp macro="" textlink="">
          <xdr:nvSpPr>
            <xdr:cNvPr id="69676" name="Option Button 44" hidden="1">
              <a:extLst>
                <a:ext uri="{63B3BB69-23CF-44E3-9099-C40C66FF867C}">
                  <a14:compatExt spid="_x0000_s69676"/>
                </a:ext>
                <a:ext uri="{FF2B5EF4-FFF2-40B4-BE49-F238E27FC236}">
                  <a16:creationId xmlns:a16="http://schemas.microsoft.com/office/drawing/2014/main" id="{00000000-0008-0000-1C00-00002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32</xdr:row>
          <xdr:rowOff>57150</xdr:rowOff>
        </xdr:from>
        <xdr:to>
          <xdr:col>37</xdr:col>
          <xdr:colOff>466725</xdr:colOff>
          <xdr:row>32</xdr:row>
          <xdr:rowOff>228600</xdr:rowOff>
        </xdr:to>
        <xdr:sp macro="" textlink="">
          <xdr:nvSpPr>
            <xdr:cNvPr id="69677" name="Option Button 45" hidden="1">
              <a:extLst>
                <a:ext uri="{63B3BB69-23CF-44E3-9099-C40C66FF867C}">
                  <a14:compatExt spid="_x0000_s69677"/>
                </a:ext>
                <a:ext uri="{FF2B5EF4-FFF2-40B4-BE49-F238E27FC236}">
                  <a16:creationId xmlns:a16="http://schemas.microsoft.com/office/drawing/2014/main" id="{00000000-0008-0000-1C00-00002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32</xdr:row>
          <xdr:rowOff>57150</xdr:rowOff>
        </xdr:from>
        <xdr:to>
          <xdr:col>37</xdr:col>
          <xdr:colOff>838200</xdr:colOff>
          <xdr:row>32</xdr:row>
          <xdr:rowOff>228600</xdr:rowOff>
        </xdr:to>
        <xdr:sp macro="" textlink="">
          <xdr:nvSpPr>
            <xdr:cNvPr id="69678" name="Option Button 46" hidden="1">
              <a:extLst>
                <a:ext uri="{63B3BB69-23CF-44E3-9099-C40C66FF867C}">
                  <a14:compatExt spid="_x0000_s69678"/>
                </a:ext>
                <a:ext uri="{FF2B5EF4-FFF2-40B4-BE49-F238E27FC236}">
                  <a16:creationId xmlns:a16="http://schemas.microsoft.com/office/drawing/2014/main" id="{00000000-0008-0000-1C00-00002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33</xdr:row>
          <xdr:rowOff>57150</xdr:rowOff>
        </xdr:from>
        <xdr:to>
          <xdr:col>37</xdr:col>
          <xdr:colOff>466725</xdr:colOff>
          <xdr:row>33</xdr:row>
          <xdr:rowOff>228600</xdr:rowOff>
        </xdr:to>
        <xdr:sp macro="" textlink="">
          <xdr:nvSpPr>
            <xdr:cNvPr id="69679" name="Option Button 47" hidden="1">
              <a:extLst>
                <a:ext uri="{63B3BB69-23CF-44E3-9099-C40C66FF867C}">
                  <a14:compatExt spid="_x0000_s69679"/>
                </a:ext>
                <a:ext uri="{FF2B5EF4-FFF2-40B4-BE49-F238E27FC236}">
                  <a16:creationId xmlns:a16="http://schemas.microsoft.com/office/drawing/2014/main" id="{00000000-0008-0000-1C00-00002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33</xdr:row>
          <xdr:rowOff>57150</xdr:rowOff>
        </xdr:from>
        <xdr:to>
          <xdr:col>37</xdr:col>
          <xdr:colOff>838200</xdr:colOff>
          <xdr:row>33</xdr:row>
          <xdr:rowOff>228600</xdr:rowOff>
        </xdr:to>
        <xdr:sp macro="" textlink="">
          <xdr:nvSpPr>
            <xdr:cNvPr id="69680" name="Option Button 48" hidden="1">
              <a:extLst>
                <a:ext uri="{63B3BB69-23CF-44E3-9099-C40C66FF867C}">
                  <a14:compatExt spid="_x0000_s69680"/>
                </a:ext>
                <a:ext uri="{FF2B5EF4-FFF2-40B4-BE49-F238E27FC236}">
                  <a16:creationId xmlns:a16="http://schemas.microsoft.com/office/drawing/2014/main" id="{00000000-0008-0000-1C00-00003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34</xdr:row>
          <xdr:rowOff>57150</xdr:rowOff>
        </xdr:from>
        <xdr:to>
          <xdr:col>37</xdr:col>
          <xdr:colOff>466725</xdr:colOff>
          <xdr:row>34</xdr:row>
          <xdr:rowOff>228600</xdr:rowOff>
        </xdr:to>
        <xdr:sp macro="" textlink="">
          <xdr:nvSpPr>
            <xdr:cNvPr id="69681" name="Option Button 49" hidden="1">
              <a:extLst>
                <a:ext uri="{63B3BB69-23CF-44E3-9099-C40C66FF867C}">
                  <a14:compatExt spid="_x0000_s69681"/>
                </a:ext>
                <a:ext uri="{FF2B5EF4-FFF2-40B4-BE49-F238E27FC236}">
                  <a16:creationId xmlns:a16="http://schemas.microsoft.com/office/drawing/2014/main" id="{00000000-0008-0000-1C00-00003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34</xdr:row>
          <xdr:rowOff>57150</xdr:rowOff>
        </xdr:from>
        <xdr:to>
          <xdr:col>37</xdr:col>
          <xdr:colOff>838200</xdr:colOff>
          <xdr:row>34</xdr:row>
          <xdr:rowOff>228600</xdr:rowOff>
        </xdr:to>
        <xdr:sp macro="" textlink="">
          <xdr:nvSpPr>
            <xdr:cNvPr id="69682" name="Option Button 50" hidden="1">
              <a:extLst>
                <a:ext uri="{63B3BB69-23CF-44E3-9099-C40C66FF867C}">
                  <a14:compatExt spid="_x0000_s69682"/>
                </a:ext>
                <a:ext uri="{FF2B5EF4-FFF2-40B4-BE49-F238E27FC236}">
                  <a16:creationId xmlns:a16="http://schemas.microsoft.com/office/drawing/2014/main" id="{00000000-0008-0000-1C00-00003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35</xdr:row>
          <xdr:rowOff>57150</xdr:rowOff>
        </xdr:from>
        <xdr:to>
          <xdr:col>37</xdr:col>
          <xdr:colOff>466725</xdr:colOff>
          <xdr:row>35</xdr:row>
          <xdr:rowOff>228600</xdr:rowOff>
        </xdr:to>
        <xdr:sp macro="" textlink="">
          <xdr:nvSpPr>
            <xdr:cNvPr id="69683" name="Option Button 51" hidden="1">
              <a:extLst>
                <a:ext uri="{63B3BB69-23CF-44E3-9099-C40C66FF867C}">
                  <a14:compatExt spid="_x0000_s69683"/>
                </a:ext>
                <a:ext uri="{FF2B5EF4-FFF2-40B4-BE49-F238E27FC236}">
                  <a16:creationId xmlns:a16="http://schemas.microsoft.com/office/drawing/2014/main" id="{00000000-0008-0000-1C00-00003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35</xdr:row>
          <xdr:rowOff>57150</xdr:rowOff>
        </xdr:from>
        <xdr:to>
          <xdr:col>37</xdr:col>
          <xdr:colOff>838200</xdr:colOff>
          <xdr:row>35</xdr:row>
          <xdr:rowOff>228600</xdr:rowOff>
        </xdr:to>
        <xdr:sp macro="" textlink="">
          <xdr:nvSpPr>
            <xdr:cNvPr id="69684" name="Option Button 52" hidden="1">
              <a:extLst>
                <a:ext uri="{63B3BB69-23CF-44E3-9099-C40C66FF867C}">
                  <a14:compatExt spid="_x0000_s69684"/>
                </a:ext>
                <a:ext uri="{FF2B5EF4-FFF2-40B4-BE49-F238E27FC236}">
                  <a16:creationId xmlns:a16="http://schemas.microsoft.com/office/drawing/2014/main" id="{00000000-0008-0000-1C00-00003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36</xdr:row>
          <xdr:rowOff>57150</xdr:rowOff>
        </xdr:from>
        <xdr:to>
          <xdr:col>37</xdr:col>
          <xdr:colOff>466725</xdr:colOff>
          <xdr:row>36</xdr:row>
          <xdr:rowOff>228600</xdr:rowOff>
        </xdr:to>
        <xdr:sp macro="" textlink="">
          <xdr:nvSpPr>
            <xdr:cNvPr id="69685" name="Option Button 53" hidden="1">
              <a:extLst>
                <a:ext uri="{63B3BB69-23CF-44E3-9099-C40C66FF867C}">
                  <a14:compatExt spid="_x0000_s69685"/>
                </a:ext>
                <a:ext uri="{FF2B5EF4-FFF2-40B4-BE49-F238E27FC236}">
                  <a16:creationId xmlns:a16="http://schemas.microsoft.com/office/drawing/2014/main" id="{00000000-0008-0000-1C00-00003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36</xdr:row>
          <xdr:rowOff>57150</xdr:rowOff>
        </xdr:from>
        <xdr:to>
          <xdr:col>37</xdr:col>
          <xdr:colOff>838200</xdr:colOff>
          <xdr:row>36</xdr:row>
          <xdr:rowOff>228600</xdr:rowOff>
        </xdr:to>
        <xdr:sp macro="" textlink="">
          <xdr:nvSpPr>
            <xdr:cNvPr id="69686" name="Option Button 54" hidden="1">
              <a:extLst>
                <a:ext uri="{63B3BB69-23CF-44E3-9099-C40C66FF867C}">
                  <a14:compatExt spid="_x0000_s69686"/>
                </a:ext>
                <a:ext uri="{FF2B5EF4-FFF2-40B4-BE49-F238E27FC236}">
                  <a16:creationId xmlns:a16="http://schemas.microsoft.com/office/drawing/2014/main" id="{00000000-0008-0000-1C00-00003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37</xdr:row>
          <xdr:rowOff>57150</xdr:rowOff>
        </xdr:from>
        <xdr:to>
          <xdr:col>37</xdr:col>
          <xdr:colOff>466725</xdr:colOff>
          <xdr:row>37</xdr:row>
          <xdr:rowOff>228600</xdr:rowOff>
        </xdr:to>
        <xdr:sp macro="" textlink="">
          <xdr:nvSpPr>
            <xdr:cNvPr id="69687" name="Option Button 55" hidden="1">
              <a:extLst>
                <a:ext uri="{63B3BB69-23CF-44E3-9099-C40C66FF867C}">
                  <a14:compatExt spid="_x0000_s69687"/>
                </a:ext>
                <a:ext uri="{FF2B5EF4-FFF2-40B4-BE49-F238E27FC236}">
                  <a16:creationId xmlns:a16="http://schemas.microsoft.com/office/drawing/2014/main" id="{00000000-0008-0000-1C00-00003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37</xdr:row>
          <xdr:rowOff>57150</xdr:rowOff>
        </xdr:from>
        <xdr:to>
          <xdr:col>37</xdr:col>
          <xdr:colOff>838200</xdr:colOff>
          <xdr:row>37</xdr:row>
          <xdr:rowOff>228600</xdr:rowOff>
        </xdr:to>
        <xdr:sp macro="" textlink="">
          <xdr:nvSpPr>
            <xdr:cNvPr id="69688" name="Option Button 56" hidden="1">
              <a:extLst>
                <a:ext uri="{63B3BB69-23CF-44E3-9099-C40C66FF867C}">
                  <a14:compatExt spid="_x0000_s69688"/>
                </a:ext>
                <a:ext uri="{FF2B5EF4-FFF2-40B4-BE49-F238E27FC236}">
                  <a16:creationId xmlns:a16="http://schemas.microsoft.com/office/drawing/2014/main" id="{00000000-0008-0000-1C00-00003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38</xdr:row>
          <xdr:rowOff>57150</xdr:rowOff>
        </xdr:from>
        <xdr:to>
          <xdr:col>37</xdr:col>
          <xdr:colOff>466725</xdr:colOff>
          <xdr:row>38</xdr:row>
          <xdr:rowOff>228600</xdr:rowOff>
        </xdr:to>
        <xdr:sp macro="" textlink="">
          <xdr:nvSpPr>
            <xdr:cNvPr id="69689" name="Option Button 57" hidden="1">
              <a:extLst>
                <a:ext uri="{63B3BB69-23CF-44E3-9099-C40C66FF867C}">
                  <a14:compatExt spid="_x0000_s69689"/>
                </a:ext>
                <a:ext uri="{FF2B5EF4-FFF2-40B4-BE49-F238E27FC236}">
                  <a16:creationId xmlns:a16="http://schemas.microsoft.com/office/drawing/2014/main" id="{00000000-0008-0000-1C00-00003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38</xdr:row>
          <xdr:rowOff>57150</xdr:rowOff>
        </xdr:from>
        <xdr:to>
          <xdr:col>37</xdr:col>
          <xdr:colOff>838200</xdr:colOff>
          <xdr:row>38</xdr:row>
          <xdr:rowOff>228600</xdr:rowOff>
        </xdr:to>
        <xdr:sp macro="" textlink="">
          <xdr:nvSpPr>
            <xdr:cNvPr id="69690" name="Option Button 58" hidden="1">
              <a:extLst>
                <a:ext uri="{63B3BB69-23CF-44E3-9099-C40C66FF867C}">
                  <a14:compatExt spid="_x0000_s69690"/>
                </a:ext>
                <a:ext uri="{FF2B5EF4-FFF2-40B4-BE49-F238E27FC236}">
                  <a16:creationId xmlns:a16="http://schemas.microsoft.com/office/drawing/2014/main" id="{00000000-0008-0000-1C00-00003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39</xdr:row>
          <xdr:rowOff>57150</xdr:rowOff>
        </xdr:from>
        <xdr:to>
          <xdr:col>37</xdr:col>
          <xdr:colOff>466725</xdr:colOff>
          <xdr:row>39</xdr:row>
          <xdr:rowOff>228600</xdr:rowOff>
        </xdr:to>
        <xdr:sp macro="" textlink="">
          <xdr:nvSpPr>
            <xdr:cNvPr id="69691" name="Option Button 59" hidden="1">
              <a:extLst>
                <a:ext uri="{63B3BB69-23CF-44E3-9099-C40C66FF867C}">
                  <a14:compatExt spid="_x0000_s69691"/>
                </a:ext>
                <a:ext uri="{FF2B5EF4-FFF2-40B4-BE49-F238E27FC236}">
                  <a16:creationId xmlns:a16="http://schemas.microsoft.com/office/drawing/2014/main" id="{00000000-0008-0000-1C00-00003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39</xdr:row>
          <xdr:rowOff>57150</xdr:rowOff>
        </xdr:from>
        <xdr:to>
          <xdr:col>37</xdr:col>
          <xdr:colOff>838200</xdr:colOff>
          <xdr:row>39</xdr:row>
          <xdr:rowOff>228600</xdr:rowOff>
        </xdr:to>
        <xdr:sp macro="" textlink="">
          <xdr:nvSpPr>
            <xdr:cNvPr id="69692" name="Option Button 60" hidden="1">
              <a:extLst>
                <a:ext uri="{63B3BB69-23CF-44E3-9099-C40C66FF867C}">
                  <a14:compatExt spid="_x0000_s69692"/>
                </a:ext>
                <a:ext uri="{FF2B5EF4-FFF2-40B4-BE49-F238E27FC236}">
                  <a16:creationId xmlns:a16="http://schemas.microsoft.com/office/drawing/2014/main" id="{00000000-0008-0000-1C00-00003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40</xdr:row>
          <xdr:rowOff>57150</xdr:rowOff>
        </xdr:from>
        <xdr:to>
          <xdr:col>37</xdr:col>
          <xdr:colOff>466725</xdr:colOff>
          <xdr:row>40</xdr:row>
          <xdr:rowOff>228600</xdr:rowOff>
        </xdr:to>
        <xdr:sp macro="" textlink="">
          <xdr:nvSpPr>
            <xdr:cNvPr id="69693" name="Option Button 61" hidden="1">
              <a:extLst>
                <a:ext uri="{63B3BB69-23CF-44E3-9099-C40C66FF867C}">
                  <a14:compatExt spid="_x0000_s69693"/>
                </a:ext>
                <a:ext uri="{FF2B5EF4-FFF2-40B4-BE49-F238E27FC236}">
                  <a16:creationId xmlns:a16="http://schemas.microsoft.com/office/drawing/2014/main" id="{00000000-0008-0000-1C00-00003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40</xdr:row>
          <xdr:rowOff>57150</xdr:rowOff>
        </xdr:from>
        <xdr:to>
          <xdr:col>37</xdr:col>
          <xdr:colOff>838200</xdr:colOff>
          <xdr:row>40</xdr:row>
          <xdr:rowOff>228600</xdr:rowOff>
        </xdr:to>
        <xdr:sp macro="" textlink="">
          <xdr:nvSpPr>
            <xdr:cNvPr id="69694" name="Option Button 62" hidden="1">
              <a:extLst>
                <a:ext uri="{63B3BB69-23CF-44E3-9099-C40C66FF867C}">
                  <a14:compatExt spid="_x0000_s69694"/>
                </a:ext>
                <a:ext uri="{FF2B5EF4-FFF2-40B4-BE49-F238E27FC236}">
                  <a16:creationId xmlns:a16="http://schemas.microsoft.com/office/drawing/2014/main" id="{00000000-0008-0000-1C00-00003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41</xdr:row>
          <xdr:rowOff>57150</xdr:rowOff>
        </xdr:from>
        <xdr:to>
          <xdr:col>37</xdr:col>
          <xdr:colOff>466725</xdr:colOff>
          <xdr:row>41</xdr:row>
          <xdr:rowOff>228600</xdr:rowOff>
        </xdr:to>
        <xdr:sp macro="" textlink="">
          <xdr:nvSpPr>
            <xdr:cNvPr id="69695" name="Option Button 63" hidden="1">
              <a:extLst>
                <a:ext uri="{63B3BB69-23CF-44E3-9099-C40C66FF867C}">
                  <a14:compatExt spid="_x0000_s69695"/>
                </a:ext>
                <a:ext uri="{FF2B5EF4-FFF2-40B4-BE49-F238E27FC236}">
                  <a16:creationId xmlns:a16="http://schemas.microsoft.com/office/drawing/2014/main" id="{00000000-0008-0000-1C00-00003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41</xdr:row>
          <xdr:rowOff>57150</xdr:rowOff>
        </xdr:from>
        <xdr:to>
          <xdr:col>37</xdr:col>
          <xdr:colOff>838200</xdr:colOff>
          <xdr:row>41</xdr:row>
          <xdr:rowOff>228600</xdr:rowOff>
        </xdr:to>
        <xdr:sp macro="" textlink="">
          <xdr:nvSpPr>
            <xdr:cNvPr id="69696" name="Option Button 64" hidden="1">
              <a:extLst>
                <a:ext uri="{63B3BB69-23CF-44E3-9099-C40C66FF867C}">
                  <a14:compatExt spid="_x0000_s69696"/>
                </a:ext>
                <a:ext uri="{FF2B5EF4-FFF2-40B4-BE49-F238E27FC236}">
                  <a16:creationId xmlns:a16="http://schemas.microsoft.com/office/drawing/2014/main" id="{00000000-0008-0000-1C00-00004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42</xdr:row>
          <xdr:rowOff>57150</xdr:rowOff>
        </xdr:from>
        <xdr:to>
          <xdr:col>37</xdr:col>
          <xdr:colOff>466725</xdr:colOff>
          <xdr:row>42</xdr:row>
          <xdr:rowOff>228600</xdr:rowOff>
        </xdr:to>
        <xdr:sp macro="" textlink="">
          <xdr:nvSpPr>
            <xdr:cNvPr id="69697" name="Option Button 65" hidden="1">
              <a:extLst>
                <a:ext uri="{63B3BB69-23CF-44E3-9099-C40C66FF867C}">
                  <a14:compatExt spid="_x0000_s69697"/>
                </a:ext>
                <a:ext uri="{FF2B5EF4-FFF2-40B4-BE49-F238E27FC236}">
                  <a16:creationId xmlns:a16="http://schemas.microsoft.com/office/drawing/2014/main" id="{00000000-0008-0000-1C00-00004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42</xdr:row>
          <xdr:rowOff>57150</xdr:rowOff>
        </xdr:from>
        <xdr:to>
          <xdr:col>37</xdr:col>
          <xdr:colOff>838200</xdr:colOff>
          <xdr:row>42</xdr:row>
          <xdr:rowOff>228600</xdr:rowOff>
        </xdr:to>
        <xdr:sp macro="" textlink="">
          <xdr:nvSpPr>
            <xdr:cNvPr id="69698" name="Option Button 66" hidden="1">
              <a:extLst>
                <a:ext uri="{63B3BB69-23CF-44E3-9099-C40C66FF867C}">
                  <a14:compatExt spid="_x0000_s69698"/>
                </a:ext>
                <a:ext uri="{FF2B5EF4-FFF2-40B4-BE49-F238E27FC236}">
                  <a16:creationId xmlns:a16="http://schemas.microsoft.com/office/drawing/2014/main" id="{00000000-0008-0000-1C00-00004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43</xdr:row>
          <xdr:rowOff>57150</xdr:rowOff>
        </xdr:from>
        <xdr:to>
          <xdr:col>37</xdr:col>
          <xdr:colOff>466725</xdr:colOff>
          <xdr:row>43</xdr:row>
          <xdr:rowOff>228600</xdr:rowOff>
        </xdr:to>
        <xdr:sp macro="" textlink="">
          <xdr:nvSpPr>
            <xdr:cNvPr id="69699" name="Option Button 67" hidden="1">
              <a:extLst>
                <a:ext uri="{63B3BB69-23CF-44E3-9099-C40C66FF867C}">
                  <a14:compatExt spid="_x0000_s69699"/>
                </a:ext>
                <a:ext uri="{FF2B5EF4-FFF2-40B4-BE49-F238E27FC236}">
                  <a16:creationId xmlns:a16="http://schemas.microsoft.com/office/drawing/2014/main" id="{00000000-0008-0000-1C00-00004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43</xdr:row>
          <xdr:rowOff>57150</xdr:rowOff>
        </xdr:from>
        <xdr:to>
          <xdr:col>37</xdr:col>
          <xdr:colOff>838200</xdr:colOff>
          <xdr:row>43</xdr:row>
          <xdr:rowOff>228600</xdr:rowOff>
        </xdr:to>
        <xdr:sp macro="" textlink="">
          <xdr:nvSpPr>
            <xdr:cNvPr id="69700" name="Option Button 68" hidden="1">
              <a:extLst>
                <a:ext uri="{63B3BB69-23CF-44E3-9099-C40C66FF867C}">
                  <a14:compatExt spid="_x0000_s69700"/>
                </a:ext>
                <a:ext uri="{FF2B5EF4-FFF2-40B4-BE49-F238E27FC236}">
                  <a16:creationId xmlns:a16="http://schemas.microsoft.com/office/drawing/2014/main" id="{00000000-0008-0000-1C00-00004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44</xdr:row>
          <xdr:rowOff>57150</xdr:rowOff>
        </xdr:from>
        <xdr:to>
          <xdr:col>37</xdr:col>
          <xdr:colOff>466725</xdr:colOff>
          <xdr:row>44</xdr:row>
          <xdr:rowOff>228600</xdr:rowOff>
        </xdr:to>
        <xdr:sp macro="" textlink="">
          <xdr:nvSpPr>
            <xdr:cNvPr id="69701" name="Option Button 69" hidden="1">
              <a:extLst>
                <a:ext uri="{63B3BB69-23CF-44E3-9099-C40C66FF867C}">
                  <a14:compatExt spid="_x0000_s69701"/>
                </a:ext>
                <a:ext uri="{FF2B5EF4-FFF2-40B4-BE49-F238E27FC236}">
                  <a16:creationId xmlns:a16="http://schemas.microsoft.com/office/drawing/2014/main" id="{00000000-0008-0000-1C00-00004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44</xdr:row>
          <xdr:rowOff>57150</xdr:rowOff>
        </xdr:from>
        <xdr:to>
          <xdr:col>37</xdr:col>
          <xdr:colOff>838200</xdr:colOff>
          <xdr:row>44</xdr:row>
          <xdr:rowOff>228600</xdr:rowOff>
        </xdr:to>
        <xdr:sp macro="" textlink="">
          <xdr:nvSpPr>
            <xdr:cNvPr id="69702" name="Option Button 70" hidden="1">
              <a:extLst>
                <a:ext uri="{63B3BB69-23CF-44E3-9099-C40C66FF867C}">
                  <a14:compatExt spid="_x0000_s69702"/>
                </a:ext>
                <a:ext uri="{FF2B5EF4-FFF2-40B4-BE49-F238E27FC236}">
                  <a16:creationId xmlns:a16="http://schemas.microsoft.com/office/drawing/2014/main" id="{00000000-0008-0000-1C00-00004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45</xdr:row>
          <xdr:rowOff>57150</xdr:rowOff>
        </xdr:from>
        <xdr:to>
          <xdr:col>37</xdr:col>
          <xdr:colOff>466725</xdr:colOff>
          <xdr:row>45</xdr:row>
          <xdr:rowOff>228600</xdr:rowOff>
        </xdr:to>
        <xdr:sp macro="" textlink="">
          <xdr:nvSpPr>
            <xdr:cNvPr id="69703" name="Option Button 71" hidden="1">
              <a:extLst>
                <a:ext uri="{63B3BB69-23CF-44E3-9099-C40C66FF867C}">
                  <a14:compatExt spid="_x0000_s69703"/>
                </a:ext>
                <a:ext uri="{FF2B5EF4-FFF2-40B4-BE49-F238E27FC236}">
                  <a16:creationId xmlns:a16="http://schemas.microsoft.com/office/drawing/2014/main" id="{00000000-0008-0000-1C00-00004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45</xdr:row>
          <xdr:rowOff>57150</xdr:rowOff>
        </xdr:from>
        <xdr:to>
          <xdr:col>37</xdr:col>
          <xdr:colOff>838200</xdr:colOff>
          <xdr:row>45</xdr:row>
          <xdr:rowOff>228600</xdr:rowOff>
        </xdr:to>
        <xdr:sp macro="" textlink="">
          <xdr:nvSpPr>
            <xdr:cNvPr id="69704" name="Option Button 72" hidden="1">
              <a:extLst>
                <a:ext uri="{63B3BB69-23CF-44E3-9099-C40C66FF867C}">
                  <a14:compatExt spid="_x0000_s69704"/>
                </a:ext>
                <a:ext uri="{FF2B5EF4-FFF2-40B4-BE49-F238E27FC236}">
                  <a16:creationId xmlns:a16="http://schemas.microsoft.com/office/drawing/2014/main" id="{00000000-0008-0000-1C00-00004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46</xdr:row>
          <xdr:rowOff>57150</xdr:rowOff>
        </xdr:from>
        <xdr:to>
          <xdr:col>37</xdr:col>
          <xdr:colOff>466725</xdr:colOff>
          <xdr:row>46</xdr:row>
          <xdr:rowOff>228600</xdr:rowOff>
        </xdr:to>
        <xdr:sp macro="" textlink="">
          <xdr:nvSpPr>
            <xdr:cNvPr id="69705" name="Option Button 73" hidden="1">
              <a:extLst>
                <a:ext uri="{63B3BB69-23CF-44E3-9099-C40C66FF867C}">
                  <a14:compatExt spid="_x0000_s69705"/>
                </a:ext>
                <a:ext uri="{FF2B5EF4-FFF2-40B4-BE49-F238E27FC236}">
                  <a16:creationId xmlns:a16="http://schemas.microsoft.com/office/drawing/2014/main" id="{00000000-0008-0000-1C00-00004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46</xdr:row>
          <xdr:rowOff>57150</xdr:rowOff>
        </xdr:from>
        <xdr:to>
          <xdr:col>37</xdr:col>
          <xdr:colOff>838200</xdr:colOff>
          <xdr:row>46</xdr:row>
          <xdr:rowOff>228600</xdr:rowOff>
        </xdr:to>
        <xdr:sp macro="" textlink="">
          <xdr:nvSpPr>
            <xdr:cNvPr id="69706" name="Option Button 74" hidden="1">
              <a:extLst>
                <a:ext uri="{63B3BB69-23CF-44E3-9099-C40C66FF867C}">
                  <a14:compatExt spid="_x0000_s69706"/>
                </a:ext>
                <a:ext uri="{FF2B5EF4-FFF2-40B4-BE49-F238E27FC236}">
                  <a16:creationId xmlns:a16="http://schemas.microsoft.com/office/drawing/2014/main" id="{00000000-0008-0000-1C00-00004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47</xdr:row>
          <xdr:rowOff>57150</xdr:rowOff>
        </xdr:from>
        <xdr:to>
          <xdr:col>37</xdr:col>
          <xdr:colOff>466725</xdr:colOff>
          <xdr:row>47</xdr:row>
          <xdr:rowOff>228600</xdr:rowOff>
        </xdr:to>
        <xdr:sp macro="" textlink="">
          <xdr:nvSpPr>
            <xdr:cNvPr id="69707" name="Option Button 75" hidden="1">
              <a:extLst>
                <a:ext uri="{63B3BB69-23CF-44E3-9099-C40C66FF867C}">
                  <a14:compatExt spid="_x0000_s69707"/>
                </a:ext>
                <a:ext uri="{FF2B5EF4-FFF2-40B4-BE49-F238E27FC236}">
                  <a16:creationId xmlns:a16="http://schemas.microsoft.com/office/drawing/2014/main" id="{00000000-0008-0000-1C00-00004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47</xdr:row>
          <xdr:rowOff>57150</xdr:rowOff>
        </xdr:from>
        <xdr:to>
          <xdr:col>37</xdr:col>
          <xdr:colOff>838200</xdr:colOff>
          <xdr:row>47</xdr:row>
          <xdr:rowOff>228600</xdr:rowOff>
        </xdr:to>
        <xdr:sp macro="" textlink="">
          <xdr:nvSpPr>
            <xdr:cNvPr id="69708" name="Option Button 76" hidden="1">
              <a:extLst>
                <a:ext uri="{63B3BB69-23CF-44E3-9099-C40C66FF867C}">
                  <a14:compatExt spid="_x0000_s69708"/>
                </a:ext>
                <a:ext uri="{FF2B5EF4-FFF2-40B4-BE49-F238E27FC236}">
                  <a16:creationId xmlns:a16="http://schemas.microsoft.com/office/drawing/2014/main" id="{00000000-0008-0000-1C00-00004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48</xdr:row>
          <xdr:rowOff>57150</xdr:rowOff>
        </xdr:from>
        <xdr:to>
          <xdr:col>37</xdr:col>
          <xdr:colOff>466725</xdr:colOff>
          <xdr:row>48</xdr:row>
          <xdr:rowOff>228600</xdr:rowOff>
        </xdr:to>
        <xdr:sp macro="" textlink="">
          <xdr:nvSpPr>
            <xdr:cNvPr id="69709" name="Option Button 77" hidden="1">
              <a:extLst>
                <a:ext uri="{63B3BB69-23CF-44E3-9099-C40C66FF867C}">
                  <a14:compatExt spid="_x0000_s69709"/>
                </a:ext>
                <a:ext uri="{FF2B5EF4-FFF2-40B4-BE49-F238E27FC236}">
                  <a16:creationId xmlns:a16="http://schemas.microsoft.com/office/drawing/2014/main" id="{00000000-0008-0000-1C00-00004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48</xdr:row>
          <xdr:rowOff>57150</xdr:rowOff>
        </xdr:from>
        <xdr:to>
          <xdr:col>37</xdr:col>
          <xdr:colOff>838200</xdr:colOff>
          <xdr:row>48</xdr:row>
          <xdr:rowOff>228600</xdr:rowOff>
        </xdr:to>
        <xdr:sp macro="" textlink="">
          <xdr:nvSpPr>
            <xdr:cNvPr id="69710" name="Option Button 78" hidden="1">
              <a:extLst>
                <a:ext uri="{63B3BB69-23CF-44E3-9099-C40C66FF867C}">
                  <a14:compatExt spid="_x0000_s69710"/>
                </a:ext>
                <a:ext uri="{FF2B5EF4-FFF2-40B4-BE49-F238E27FC236}">
                  <a16:creationId xmlns:a16="http://schemas.microsoft.com/office/drawing/2014/main" id="{00000000-0008-0000-1C00-00004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49</xdr:row>
          <xdr:rowOff>57150</xdr:rowOff>
        </xdr:from>
        <xdr:to>
          <xdr:col>37</xdr:col>
          <xdr:colOff>466725</xdr:colOff>
          <xdr:row>49</xdr:row>
          <xdr:rowOff>228600</xdr:rowOff>
        </xdr:to>
        <xdr:sp macro="" textlink="">
          <xdr:nvSpPr>
            <xdr:cNvPr id="69711" name="Option Button 79" hidden="1">
              <a:extLst>
                <a:ext uri="{63B3BB69-23CF-44E3-9099-C40C66FF867C}">
                  <a14:compatExt spid="_x0000_s69711"/>
                </a:ext>
                <a:ext uri="{FF2B5EF4-FFF2-40B4-BE49-F238E27FC236}">
                  <a16:creationId xmlns:a16="http://schemas.microsoft.com/office/drawing/2014/main" id="{00000000-0008-0000-1C00-00004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49</xdr:row>
          <xdr:rowOff>57150</xdr:rowOff>
        </xdr:from>
        <xdr:to>
          <xdr:col>37</xdr:col>
          <xdr:colOff>838200</xdr:colOff>
          <xdr:row>49</xdr:row>
          <xdr:rowOff>228600</xdr:rowOff>
        </xdr:to>
        <xdr:sp macro="" textlink="">
          <xdr:nvSpPr>
            <xdr:cNvPr id="69712" name="Option Button 80" hidden="1">
              <a:extLst>
                <a:ext uri="{63B3BB69-23CF-44E3-9099-C40C66FF867C}">
                  <a14:compatExt spid="_x0000_s69712"/>
                </a:ext>
                <a:ext uri="{FF2B5EF4-FFF2-40B4-BE49-F238E27FC236}">
                  <a16:creationId xmlns:a16="http://schemas.microsoft.com/office/drawing/2014/main" id="{00000000-0008-0000-1C00-00005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50</xdr:row>
          <xdr:rowOff>57150</xdr:rowOff>
        </xdr:from>
        <xdr:to>
          <xdr:col>37</xdr:col>
          <xdr:colOff>466725</xdr:colOff>
          <xdr:row>50</xdr:row>
          <xdr:rowOff>228600</xdr:rowOff>
        </xdr:to>
        <xdr:sp macro="" textlink="">
          <xdr:nvSpPr>
            <xdr:cNvPr id="69713" name="Option Button 81" hidden="1">
              <a:extLst>
                <a:ext uri="{63B3BB69-23CF-44E3-9099-C40C66FF867C}">
                  <a14:compatExt spid="_x0000_s69713"/>
                </a:ext>
                <a:ext uri="{FF2B5EF4-FFF2-40B4-BE49-F238E27FC236}">
                  <a16:creationId xmlns:a16="http://schemas.microsoft.com/office/drawing/2014/main" id="{00000000-0008-0000-1C00-00005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50</xdr:row>
          <xdr:rowOff>57150</xdr:rowOff>
        </xdr:from>
        <xdr:to>
          <xdr:col>37</xdr:col>
          <xdr:colOff>838200</xdr:colOff>
          <xdr:row>50</xdr:row>
          <xdr:rowOff>228600</xdr:rowOff>
        </xdr:to>
        <xdr:sp macro="" textlink="">
          <xdr:nvSpPr>
            <xdr:cNvPr id="69714" name="Option Button 82" hidden="1">
              <a:extLst>
                <a:ext uri="{63B3BB69-23CF-44E3-9099-C40C66FF867C}">
                  <a14:compatExt spid="_x0000_s69714"/>
                </a:ext>
                <a:ext uri="{FF2B5EF4-FFF2-40B4-BE49-F238E27FC236}">
                  <a16:creationId xmlns:a16="http://schemas.microsoft.com/office/drawing/2014/main" id="{00000000-0008-0000-1C00-00005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51</xdr:row>
          <xdr:rowOff>57150</xdr:rowOff>
        </xdr:from>
        <xdr:to>
          <xdr:col>37</xdr:col>
          <xdr:colOff>466725</xdr:colOff>
          <xdr:row>51</xdr:row>
          <xdr:rowOff>228600</xdr:rowOff>
        </xdr:to>
        <xdr:sp macro="" textlink="">
          <xdr:nvSpPr>
            <xdr:cNvPr id="69715" name="Option Button 83" hidden="1">
              <a:extLst>
                <a:ext uri="{63B3BB69-23CF-44E3-9099-C40C66FF867C}">
                  <a14:compatExt spid="_x0000_s69715"/>
                </a:ext>
                <a:ext uri="{FF2B5EF4-FFF2-40B4-BE49-F238E27FC236}">
                  <a16:creationId xmlns:a16="http://schemas.microsoft.com/office/drawing/2014/main" id="{00000000-0008-0000-1C00-00005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514350</xdr:colOff>
          <xdr:row>51</xdr:row>
          <xdr:rowOff>57150</xdr:rowOff>
        </xdr:from>
        <xdr:to>
          <xdr:col>37</xdr:col>
          <xdr:colOff>838200</xdr:colOff>
          <xdr:row>51</xdr:row>
          <xdr:rowOff>228600</xdr:rowOff>
        </xdr:to>
        <xdr:sp macro="" textlink="">
          <xdr:nvSpPr>
            <xdr:cNvPr id="69716" name="Option Button 84" hidden="1">
              <a:extLst>
                <a:ext uri="{63B3BB69-23CF-44E3-9099-C40C66FF867C}">
                  <a14:compatExt spid="_x0000_s69716"/>
                </a:ext>
                <a:ext uri="{FF2B5EF4-FFF2-40B4-BE49-F238E27FC236}">
                  <a16:creationId xmlns:a16="http://schemas.microsoft.com/office/drawing/2014/main" id="{00000000-0008-0000-1C00-00005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12</xdr:row>
          <xdr:rowOff>57150</xdr:rowOff>
        </xdr:from>
        <xdr:to>
          <xdr:col>41</xdr:col>
          <xdr:colOff>647700</xdr:colOff>
          <xdr:row>12</xdr:row>
          <xdr:rowOff>228600</xdr:rowOff>
        </xdr:to>
        <xdr:sp macro="" textlink="">
          <xdr:nvSpPr>
            <xdr:cNvPr id="69717" name="Option Button 85" hidden="1">
              <a:extLst>
                <a:ext uri="{63B3BB69-23CF-44E3-9099-C40C66FF867C}">
                  <a14:compatExt spid="_x0000_s69717"/>
                </a:ext>
                <a:ext uri="{FF2B5EF4-FFF2-40B4-BE49-F238E27FC236}">
                  <a16:creationId xmlns:a16="http://schemas.microsoft.com/office/drawing/2014/main" id="{00000000-0008-0000-1C00-00005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12</xdr:row>
          <xdr:rowOff>57150</xdr:rowOff>
        </xdr:from>
        <xdr:to>
          <xdr:col>41</xdr:col>
          <xdr:colOff>1009650</xdr:colOff>
          <xdr:row>12</xdr:row>
          <xdr:rowOff>228600</xdr:rowOff>
        </xdr:to>
        <xdr:sp macro="" textlink="">
          <xdr:nvSpPr>
            <xdr:cNvPr id="69718" name="Option Button 86" hidden="1">
              <a:extLst>
                <a:ext uri="{63B3BB69-23CF-44E3-9099-C40C66FF867C}">
                  <a14:compatExt spid="_x0000_s69718"/>
                </a:ext>
                <a:ext uri="{FF2B5EF4-FFF2-40B4-BE49-F238E27FC236}">
                  <a16:creationId xmlns:a16="http://schemas.microsoft.com/office/drawing/2014/main" id="{00000000-0008-0000-1C00-00005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13</xdr:row>
          <xdr:rowOff>57150</xdr:rowOff>
        </xdr:from>
        <xdr:to>
          <xdr:col>41</xdr:col>
          <xdr:colOff>647700</xdr:colOff>
          <xdr:row>13</xdr:row>
          <xdr:rowOff>228600</xdr:rowOff>
        </xdr:to>
        <xdr:sp macro="" textlink="">
          <xdr:nvSpPr>
            <xdr:cNvPr id="69719" name="Option Button 87" hidden="1">
              <a:extLst>
                <a:ext uri="{63B3BB69-23CF-44E3-9099-C40C66FF867C}">
                  <a14:compatExt spid="_x0000_s69719"/>
                </a:ext>
                <a:ext uri="{FF2B5EF4-FFF2-40B4-BE49-F238E27FC236}">
                  <a16:creationId xmlns:a16="http://schemas.microsoft.com/office/drawing/2014/main" id="{00000000-0008-0000-1C00-00005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13</xdr:row>
          <xdr:rowOff>57150</xdr:rowOff>
        </xdr:from>
        <xdr:to>
          <xdr:col>41</xdr:col>
          <xdr:colOff>1009650</xdr:colOff>
          <xdr:row>13</xdr:row>
          <xdr:rowOff>228600</xdr:rowOff>
        </xdr:to>
        <xdr:sp macro="" textlink="">
          <xdr:nvSpPr>
            <xdr:cNvPr id="69720" name="Option Button 88" hidden="1">
              <a:extLst>
                <a:ext uri="{63B3BB69-23CF-44E3-9099-C40C66FF867C}">
                  <a14:compatExt spid="_x0000_s69720"/>
                </a:ext>
                <a:ext uri="{FF2B5EF4-FFF2-40B4-BE49-F238E27FC236}">
                  <a16:creationId xmlns:a16="http://schemas.microsoft.com/office/drawing/2014/main" id="{00000000-0008-0000-1C00-00005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14</xdr:row>
          <xdr:rowOff>57150</xdr:rowOff>
        </xdr:from>
        <xdr:to>
          <xdr:col>41</xdr:col>
          <xdr:colOff>647700</xdr:colOff>
          <xdr:row>14</xdr:row>
          <xdr:rowOff>228600</xdr:rowOff>
        </xdr:to>
        <xdr:sp macro="" textlink="">
          <xdr:nvSpPr>
            <xdr:cNvPr id="69721" name="Option Button 89" hidden="1">
              <a:extLst>
                <a:ext uri="{63B3BB69-23CF-44E3-9099-C40C66FF867C}">
                  <a14:compatExt spid="_x0000_s69721"/>
                </a:ext>
                <a:ext uri="{FF2B5EF4-FFF2-40B4-BE49-F238E27FC236}">
                  <a16:creationId xmlns:a16="http://schemas.microsoft.com/office/drawing/2014/main" id="{00000000-0008-0000-1C00-00005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14</xdr:row>
          <xdr:rowOff>57150</xdr:rowOff>
        </xdr:from>
        <xdr:to>
          <xdr:col>41</xdr:col>
          <xdr:colOff>1009650</xdr:colOff>
          <xdr:row>14</xdr:row>
          <xdr:rowOff>228600</xdr:rowOff>
        </xdr:to>
        <xdr:sp macro="" textlink="">
          <xdr:nvSpPr>
            <xdr:cNvPr id="69722" name="Option Button 90" hidden="1">
              <a:extLst>
                <a:ext uri="{63B3BB69-23CF-44E3-9099-C40C66FF867C}">
                  <a14:compatExt spid="_x0000_s69722"/>
                </a:ext>
                <a:ext uri="{FF2B5EF4-FFF2-40B4-BE49-F238E27FC236}">
                  <a16:creationId xmlns:a16="http://schemas.microsoft.com/office/drawing/2014/main" id="{00000000-0008-0000-1C00-00005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15</xdr:row>
          <xdr:rowOff>57150</xdr:rowOff>
        </xdr:from>
        <xdr:to>
          <xdr:col>41</xdr:col>
          <xdr:colOff>647700</xdr:colOff>
          <xdr:row>15</xdr:row>
          <xdr:rowOff>228600</xdr:rowOff>
        </xdr:to>
        <xdr:sp macro="" textlink="">
          <xdr:nvSpPr>
            <xdr:cNvPr id="69723" name="Option Button 91" hidden="1">
              <a:extLst>
                <a:ext uri="{63B3BB69-23CF-44E3-9099-C40C66FF867C}">
                  <a14:compatExt spid="_x0000_s69723"/>
                </a:ext>
                <a:ext uri="{FF2B5EF4-FFF2-40B4-BE49-F238E27FC236}">
                  <a16:creationId xmlns:a16="http://schemas.microsoft.com/office/drawing/2014/main" id="{00000000-0008-0000-1C00-00005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15</xdr:row>
          <xdr:rowOff>57150</xdr:rowOff>
        </xdr:from>
        <xdr:to>
          <xdr:col>41</xdr:col>
          <xdr:colOff>1009650</xdr:colOff>
          <xdr:row>15</xdr:row>
          <xdr:rowOff>228600</xdr:rowOff>
        </xdr:to>
        <xdr:sp macro="" textlink="">
          <xdr:nvSpPr>
            <xdr:cNvPr id="69724" name="Option Button 92" hidden="1">
              <a:extLst>
                <a:ext uri="{63B3BB69-23CF-44E3-9099-C40C66FF867C}">
                  <a14:compatExt spid="_x0000_s69724"/>
                </a:ext>
                <a:ext uri="{FF2B5EF4-FFF2-40B4-BE49-F238E27FC236}">
                  <a16:creationId xmlns:a16="http://schemas.microsoft.com/office/drawing/2014/main" id="{00000000-0008-0000-1C00-00005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16</xdr:row>
          <xdr:rowOff>57150</xdr:rowOff>
        </xdr:from>
        <xdr:to>
          <xdr:col>41</xdr:col>
          <xdr:colOff>647700</xdr:colOff>
          <xdr:row>16</xdr:row>
          <xdr:rowOff>228600</xdr:rowOff>
        </xdr:to>
        <xdr:sp macro="" textlink="">
          <xdr:nvSpPr>
            <xdr:cNvPr id="69725" name="Option Button 93" hidden="1">
              <a:extLst>
                <a:ext uri="{63B3BB69-23CF-44E3-9099-C40C66FF867C}">
                  <a14:compatExt spid="_x0000_s69725"/>
                </a:ext>
                <a:ext uri="{FF2B5EF4-FFF2-40B4-BE49-F238E27FC236}">
                  <a16:creationId xmlns:a16="http://schemas.microsoft.com/office/drawing/2014/main" id="{00000000-0008-0000-1C00-00005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16</xdr:row>
          <xdr:rowOff>57150</xdr:rowOff>
        </xdr:from>
        <xdr:to>
          <xdr:col>41</xdr:col>
          <xdr:colOff>1009650</xdr:colOff>
          <xdr:row>16</xdr:row>
          <xdr:rowOff>228600</xdr:rowOff>
        </xdr:to>
        <xdr:sp macro="" textlink="">
          <xdr:nvSpPr>
            <xdr:cNvPr id="69726" name="Option Button 94" hidden="1">
              <a:extLst>
                <a:ext uri="{63B3BB69-23CF-44E3-9099-C40C66FF867C}">
                  <a14:compatExt spid="_x0000_s69726"/>
                </a:ext>
                <a:ext uri="{FF2B5EF4-FFF2-40B4-BE49-F238E27FC236}">
                  <a16:creationId xmlns:a16="http://schemas.microsoft.com/office/drawing/2014/main" id="{00000000-0008-0000-1C00-00005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17</xdr:row>
          <xdr:rowOff>57150</xdr:rowOff>
        </xdr:from>
        <xdr:to>
          <xdr:col>41</xdr:col>
          <xdr:colOff>647700</xdr:colOff>
          <xdr:row>17</xdr:row>
          <xdr:rowOff>228600</xdr:rowOff>
        </xdr:to>
        <xdr:sp macro="" textlink="">
          <xdr:nvSpPr>
            <xdr:cNvPr id="69727" name="Option Button 95" hidden="1">
              <a:extLst>
                <a:ext uri="{63B3BB69-23CF-44E3-9099-C40C66FF867C}">
                  <a14:compatExt spid="_x0000_s69727"/>
                </a:ext>
                <a:ext uri="{FF2B5EF4-FFF2-40B4-BE49-F238E27FC236}">
                  <a16:creationId xmlns:a16="http://schemas.microsoft.com/office/drawing/2014/main" id="{00000000-0008-0000-1C00-00005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17</xdr:row>
          <xdr:rowOff>57150</xdr:rowOff>
        </xdr:from>
        <xdr:to>
          <xdr:col>41</xdr:col>
          <xdr:colOff>1009650</xdr:colOff>
          <xdr:row>17</xdr:row>
          <xdr:rowOff>228600</xdr:rowOff>
        </xdr:to>
        <xdr:sp macro="" textlink="">
          <xdr:nvSpPr>
            <xdr:cNvPr id="69728" name="Option Button 96" hidden="1">
              <a:extLst>
                <a:ext uri="{63B3BB69-23CF-44E3-9099-C40C66FF867C}">
                  <a14:compatExt spid="_x0000_s69728"/>
                </a:ext>
                <a:ext uri="{FF2B5EF4-FFF2-40B4-BE49-F238E27FC236}">
                  <a16:creationId xmlns:a16="http://schemas.microsoft.com/office/drawing/2014/main" id="{00000000-0008-0000-1C00-00006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18</xdr:row>
          <xdr:rowOff>57150</xdr:rowOff>
        </xdr:from>
        <xdr:to>
          <xdr:col>41</xdr:col>
          <xdr:colOff>647700</xdr:colOff>
          <xdr:row>18</xdr:row>
          <xdr:rowOff>228600</xdr:rowOff>
        </xdr:to>
        <xdr:sp macro="" textlink="">
          <xdr:nvSpPr>
            <xdr:cNvPr id="69729" name="Option Button 97" hidden="1">
              <a:extLst>
                <a:ext uri="{63B3BB69-23CF-44E3-9099-C40C66FF867C}">
                  <a14:compatExt spid="_x0000_s69729"/>
                </a:ext>
                <a:ext uri="{FF2B5EF4-FFF2-40B4-BE49-F238E27FC236}">
                  <a16:creationId xmlns:a16="http://schemas.microsoft.com/office/drawing/2014/main" id="{00000000-0008-0000-1C00-00006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18</xdr:row>
          <xdr:rowOff>57150</xdr:rowOff>
        </xdr:from>
        <xdr:to>
          <xdr:col>41</xdr:col>
          <xdr:colOff>1009650</xdr:colOff>
          <xdr:row>18</xdr:row>
          <xdr:rowOff>228600</xdr:rowOff>
        </xdr:to>
        <xdr:sp macro="" textlink="">
          <xdr:nvSpPr>
            <xdr:cNvPr id="69730" name="Option Button 98" hidden="1">
              <a:extLst>
                <a:ext uri="{63B3BB69-23CF-44E3-9099-C40C66FF867C}">
                  <a14:compatExt spid="_x0000_s69730"/>
                </a:ext>
                <a:ext uri="{FF2B5EF4-FFF2-40B4-BE49-F238E27FC236}">
                  <a16:creationId xmlns:a16="http://schemas.microsoft.com/office/drawing/2014/main" id="{00000000-0008-0000-1C00-00006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19</xdr:row>
          <xdr:rowOff>57150</xdr:rowOff>
        </xdr:from>
        <xdr:to>
          <xdr:col>41</xdr:col>
          <xdr:colOff>647700</xdr:colOff>
          <xdr:row>19</xdr:row>
          <xdr:rowOff>228600</xdr:rowOff>
        </xdr:to>
        <xdr:sp macro="" textlink="">
          <xdr:nvSpPr>
            <xdr:cNvPr id="69731" name="Option Button 99" hidden="1">
              <a:extLst>
                <a:ext uri="{63B3BB69-23CF-44E3-9099-C40C66FF867C}">
                  <a14:compatExt spid="_x0000_s69731"/>
                </a:ext>
                <a:ext uri="{FF2B5EF4-FFF2-40B4-BE49-F238E27FC236}">
                  <a16:creationId xmlns:a16="http://schemas.microsoft.com/office/drawing/2014/main" id="{00000000-0008-0000-1C00-00006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19</xdr:row>
          <xdr:rowOff>57150</xdr:rowOff>
        </xdr:from>
        <xdr:to>
          <xdr:col>41</xdr:col>
          <xdr:colOff>1009650</xdr:colOff>
          <xdr:row>19</xdr:row>
          <xdr:rowOff>228600</xdr:rowOff>
        </xdr:to>
        <xdr:sp macro="" textlink="">
          <xdr:nvSpPr>
            <xdr:cNvPr id="69732" name="Option Button 100" hidden="1">
              <a:extLst>
                <a:ext uri="{63B3BB69-23CF-44E3-9099-C40C66FF867C}">
                  <a14:compatExt spid="_x0000_s69732"/>
                </a:ext>
                <a:ext uri="{FF2B5EF4-FFF2-40B4-BE49-F238E27FC236}">
                  <a16:creationId xmlns:a16="http://schemas.microsoft.com/office/drawing/2014/main" id="{00000000-0008-0000-1C00-00006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20</xdr:row>
          <xdr:rowOff>57150</xdr:rowOff>
        </xdr:from>
        <xdr:to>
          <xdr:col>41</xdr:col>
          <xdr:colOff>647700</xdr:colOff>
          <xdr:row>20</xdr:row>
          <xdr:rowOff>228600</xdr:rowOff>
        </xdr:to>
        <xdr:sp macro="" textlink="">
          <xdr:nvSpPr>
            <xdr:cNvPr id="69733" name="Option Button 101" hidden="1">
              <a:extLst>
                <a:ext uri="{63B3BB69-23CF-44E3-9099-C40C66FF867C}">
                  <a14:compatExt spid="_x0000_s69733"/>
                </a:ext>
                <a:ext uri="{FF2B5EF4-FFF2-40B4-BE49-F238E27FC236}">
                  <a16:creationId xmlns:a16="http://schemas.microsoft.com/office/drawing/2014/main" id="{00000000-0008-0000-1C00-00006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20</xdr:row>
          <xdr:rowOff>57150</xdr:rowOff>
        </xdr:from>
        <xdr:to>
          <xdr:col>41</xdr:col>
          <xdr:colOff>1009650</xdr:colOff>
          <xdr:row>20</xdr:row>
          <xdr:rowOff>228600</xdr:rowOff>
        </xdr:to>
        <xdr:sp macro="" textlink="">
          <xdr:nvSpPr>
            <xdr:cNvPr id="69734" name="Option Button 102" hidden="1">
              <a:extLst>
                <a:ext uri="{63B3BB69-23CF-44E3-9099-C40C66FF867C}">
                  <a14:compatExt spid="_x0000_s69734"/>
                </a:ext>
                <a:ext uri="{FF2B5EF4-FFF2-40B4-BE49-F238E27FC236}">
                  <a16:creationId xmlns:a16="http://schemas.microsoft.com/office/drawing/2014/main" id="{00000000-0008-0000-1C00-00006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21</xdr:row>
          <xdr:rowOff>57150</xdr:rowOff>
        </xdr:from>
        <xdr:to>
          <xdr:col>41</xdr:col>
          <xdr:colOff>647700</xdr:colOff>
          <xdr:row>21</xdr:row>
          <xdr:rowOff>228600</xdr:rowOff>
        </xdr:to>
        <xdr:sp macro="" textlink="">
          <xdr:nvSpPr>
            <xdr:cNvPr id="69735" name="Option Button 103" hidden="1">
              <a:extLst>
                <a:ext uri="{63B3BB69-23CF-44E3-9099-C40C66FF867C}">
                  <a14:compatExt spid="_x0000_s69735"/>
                </a:ext>
                <a:ext uri="{FF2B5EF4-FFF2-40B4-BE49-F238E27FC236}">
                  <a16:creationId xmlns:a16="http://schemas.microsoft.com/office/drawing/2014/main" id="{00000000-0008-0000-1C00-00006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21</xdr:row>
          <xdr:rowOff>57150</xdr:rowOff>
        </xdr:from>
        <xdr:to>
          <xdr:col>41</xdr:col>
          <xdr:colOff>1009650</xdr:colOff>
          <xdr:row>21</xdr:row>
          <xdr:rowOff>228600</xdr:rowOff>
        </xdr:to>
        <xdr:sp macro="" textlink="">
          <xdr:nvSpPr>
            <xdr:cNvPr id="69736" name="Option Button 104" hidden="1">
              <a:extLst>
                <a:ext uri="{63B3BB69-23CF-44E3-9099-C40C66FF867C}">
                  <a14:compatExt spid="_x0000_s69736"/>
                </a:ext>
                <a:ext uri="{FF2B5EF4-FFF2-40B4-BE49-F238E27FC236}">
                  <a16:creationId xmlns:a16="http://schemas.microsoft.com/office/drawing/2014/main" id="{00000000-0008-0000-1C00-00006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57150</xdr:rowOff>
        </xdr:from>
        <xdr:to>
          <xdr:col>41</xdr:col>
          <xdr:colOff>647700</xdr:colOff>
          <xdr:row>22</xdr:row>
          <xdr:rowOff>228600</xdr:rowOff>
        </xdr:to>
        <xdr:sp macro="" textlink="">
          <xdr:nvSpPr>
            <xdr:cNvPr id="69737" name="Option Button 105" hidden="1">
              <a:extLst>
                <a:ext uri="{63B3BB69-23CF-44E3-9099-C40C66FF867C}">
                  <a14:compatExt spid="_x0000_s69737"/>
                </a:ext>
                <a:ext uri="{FF2B5EF4-FFF2-40B4-BE49-F238E27FC236}">
                  <a16:creationId xmlns:a16="http://schemas.microsoft.com/office/drawing/2014/main" id="{00000000-0008-0000-1C00-00006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22</xdr:row>
          <xdr:rowOff>57150</xdr:rowOff>
        </xdr:from>
        <xdr:to>
          <xdr:col>41</xdr:col>
          <xdr:colOff>1009650</xdr:colOff>
          <xdr:row>22</xdr:row>
          <xdr:rowOff>228600</xdr:rowOff>
        </xdr:to>
        <xdr:sp macro="" textlink="">
          <xdr:nvSpPr>
            <xdr:cNvPr id="69738" name="Option Button 106" hidden="1">
              <a:extLst>
                <a:ext uri="{63B3BB69-23CF-44E3-9099-C40C66FF867C}">
                  <a14:compatExt spid="_x0000_s69738"/>
                </a:ext>
                <a:ext uri="{FF2B5EF4-FFF2-40B4-BE49-F238E27FC236}">
                  <a16:creationId xmlns:a16="http://schemas.microsoft.com/office/drawing/2014/main" id="{00000000-0008-0000-1C00-00006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57150</xdr:rowOff>
        </xdr:from>
        <xdr:to>
          <xdr:col>41</xdr:col>
          <xdr:colOff>647700</xdr:colOff>
          <xdr:row>23</xdr:row>
          <xdr:rowOff>228600</xdr:rowOff>
        </xdr:to>
        <xdr:sp macro="" textlink="">
          <xdr:nvSpPr>
            <xdr:cNvPr id="69739" name="Option Button 107" hidden="1">
              <a:extLst>
                <a:ext uri="{63B3BB69-23CF-44E3-9099-C40C66FF867C}">
                  <a14:compatExt spid="_x0000_s69739"/>
                </a:ext>
                <a:ext uri="{FF2B5EF4-FFF2-40B4-BE49-F238E27FC236}">
                  <a16:creationId xmlns:a16="http://schemas.microsoft.com/office/drawing/2014/main" id="{00000000-0008-0000-1C00-00006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23</xdr:row>
          <xdr:rowOff>57150</xdr:rowOff>
        </xdr:from>
        <xdr:to>
          <xdr:col>41</xdr:col>
          <xdr:colOff>1009650</xdr:colOff>
          <xdr:row>23</xdr:row>
          <xdr:rowOff>228600</xdr:rowOff>
        </xdr:to>
        <xdr:sp macro="" textlink="">
          <xdr:nvSpPr>
            <xdr:cNvPr id="69740" name="Option Button 108" hidden="1">
              <a:extLst>
                <a:ext uri="{63B3BB69-23CF-44E3-9099-C40C66FF867C}">
                  <a14:compatExt spid="_x0000_s69740"/>
                </a:ext>
                <a:ext uri="{FF2B5EF4-FFF2-40B4-BE49-F238E27FC236}">
                  <a16:creationId xmlns:a16="http://schemas.microsoft.com/office/drawing/2014/main" id="{00000000-0008-0000-1C00-00006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57150</xdr:rowOff>
        </xdr:from>
        <xdr:to>
          <xdr:col>41</xdr:col>
          <xdr:colOff>647700</xdr:colOff>
          <xdr:row>24</xdr:row>
          <xdr:rowOff>228600</xdr:rowOff>
        </xdr:to>
        <xdr:sp macro="" textlink="">
          <xdr:nvSpPr>
            <xdr:cNvPr id="69741" name="Option Button 109" hidden="1">
              <a:extLst>
                <a:ext uri="{63B3BB69-23CF-44E3-9099-C40C66FF867C}">
                  <a14:compatExt spid="_x0000_s69741"/>
                </a:ext>
                <a:ext uri="{FF2B5EF4-FFF2-40B4-BE49-F238E27FC236}">
                  <a16:creationId xmlns:a16="http://schemas.microsoft.com/office/drawing/2014/main" id="{00000000-0008-0000-1C00-00006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24</xdr:row>
          <xdr:rowOff>57150</xdr:rowOff>
        </xdr:from>
        <xdr:to>
          <xdr:col>41</xdr:col>
          <xdr:colOff>1009650</xdr:colOff>
          <xdr:row>24</xdr:row>
          <xdr:rowOff>228600</xdr:rowOff>
        </xdr:to>
        <xdr:sp macro="" textlink="">
          <xdr:nvSpPr>
            <xdr:cNvPr id="69742" name="Option Button 110" hidden="1">
              <a:extLst>
                <a:ext uri="{63B3BB69-23CF-44E3-9099-C40C66FF867C}">
                  <a14:compatExt spid="_x0000_s69742"/>
                </a:ext>
                <a:ext uri="{FF2B5EF4-FFF2-40B4-BE49-F238E27FC236}">
                  <a16:creationId xmlns:a16="http://schemas.microsoft.com/office/drawing/2014/main" id="{00000000-0008-0000-1C00-00006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57150</xdr:rowOff>
        </xdr:from>
        <xdr:to>
          <xdr:col>41</xdr:col>
          <xdr:colOff>647700</xdr:colOff>
          <xdr:row>25</xdr:row>
          <xdr:rowOff>228600</xdr:rowOff>
        </xdr:to>
        <xdr:sp macro="" textlink="">
          <xdr:nvSpPr>
            <xdr:cNvPr id="69743" name="Option Button 111" hidden="1">
              <a:extLst>
                <a:ext uri="{63B3BB69-23CF-44E3-9099-C40C66FF867C}">
                  <a14:compatExt spid="_x0000_s69743"/>
                </a:ext>
                <a:ext uri="{FF2B5EF4-FFF2-40B4-BE49-F238E27FC236}">
                  <a16:creationId xmlns:a16="http://schemas.microsoft.com/office/drawing/2014/main" id="{00000000-0008-0000-1C00-00006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25</xdr:row>
          <xdr:rowOff>57150</xdr:rowOff>
        </xdr:from>
        <xdr:to>
          <xdr:col>41</xdr:col>
          <xdr:colOff>1009650</xdr:colOff>
          <xdr:row>25</xdr:row>
          <xdr:rowOff>228600</xdr:rowOff>
        </xdr:to>
        <xdr:sp macro="" textlink="">
          <xdr:nvSpPr>
            <xdr:cNvPr id="69744" name="Option Button 112" hidden="1">
              <a:extLst>
                <a:ext uri="{63B3BB69-23CF-44E3-9099-C40C66FF867C}">
                  <a14:compatExt spid="_x0000_s69744"/>
                </a:ext>
                <a:ext uri="{FF2B5EF4-FFF2-40B4-BE49-F238E27FC236}">
                  <a16:creationId xmlns:a16="http://schemas.microsoft.com/office/drawing/2014/main" id="{00000000-0008-0000-1C00-00007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57150</xdr:rowOff>
        </xdr:from>
        <xdr:to>
          <xdr:col>41</xdr:col>
          <xdr:colOff>647700</xdr:colOff>
          <xdr:row>26</xdr:row>
          <xdr:rowOff>228600</xdr:rowOff>
        </xdr:to>
        <xdr:sp macro="" textlink="">
          <xdr:nvSpPr>
            <xdr:cNvPr id="69745" name="Option Button 113" hidden="1">
              <a:extLst>
                <a:ext uri="{63B3BB69-23CF-44E3-9099-C40C66FF867C}">
                  <a14:compatExt spid="_x0000_s69745"/>
                </a:ext>
                <a:ext uri="{FF2B5EF4-FFF2-40B4-BE49-F238E27FC236}">
                  <a16:creationId xmlns:a16="http://schemas.microsoft.com/office/drawing/2014/main" id="{00000000-0008-0000-1C00-00007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26</xdr:row>
          <xdr:rowOff>57150</xdr:rowOff>
        </xdr:from>
        <xdr:to>
          <xdr:col>41</xdr:col>
          <xdr:colOff>1009650</xdr:colOff>
          <xdr:row>26</xdr:row>
          <xdr:rowOff>228600</xdr:rowOff>
        </xdr:to>
        <xdr:sp macro="" textlink="">
          <xdr:nvSpPr>
            <xdr:cNvPr id="69746" name="Option Button 114" hidden="1">
              <a:extLst>
                <a:ext uri="{63B3BB69-23CF-44E3-9099-C40C66FF867C}">
                  <a14:compatExt spid="_x0000_s69746"/>
                </a:ext>
                <a:ext uri="{FF2B5EF4-FFF2-40B4-BE49-F238E27FC236}">
                  <a16:creationId xmlns:a16="http://schemas.microsoft.com/office/drawing/2014/main" id="{00000000-0008-0000-1C00-00007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57150</xdr:rowOff>
        </xdr:from>
        <xdr:to>
          <xdr:col>41</xdr:col>
          <xdr:colOff>647700</xdr:colOff>
          <xdr:row>27</xdr:row>
          <xdr:rowOff>228600</xdr:rowOff>
        </xdr:to>
        <xdr:sp macro="" textlink="">
          <xdr:nvSpPr>
            <xdr:cNvPr id="69747" name="Option Button 115" hidden="1">
              <a:extLst>
                <a:ext uri="{63B3BB69-23CF-44E3-9099-C40C66FF867C}">
                  <a14:compatExt spid="_x0000_s69747"/>
                </a:ext>
                <a:ext uri="{FF2B5EF4-FFF2-40B4-BE49-F238E27FC236}">
                  <a16:creationId xmlns:a16="http://schemas.microsoft.com/office/drawing/2014/main" id="{00000000-0008-0000-1C00-00007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27</xdr:row>
          <xdr:rowOff>57150</xdr:rowOff>
        </xdr:from>
        <xdr:to>
          <xdr:col>41</xdr:col>
          <xdr:colOff>1009650</xdr:colOff>
          <xdr:row>27</xdr:row>
          <xdr:rowOff>228600</xdr:rowOff>
        </xdr:to>
        <xdr:sp macro="" textlink="">
          <xdr:nvSpPr>
            <xdr:cNvPr id="69748" name="Option Button 116" hidden="1">
              <a:extLst>
                <a:ext uri="{63B3BB69-23CF-44E3-9099-C40C66FF867C}">
                  <a14:compatExt spid="_x0000_s69748"/>
                </a:ext>
                <a:ext uri="{FF2B5EF4-FFF2-40B4-BE49-F238E27FC236}">
                  <a16:creationId xmlns:a16="http://schemas.microsoft.com/office/drawing/2014/main" id="{00000000-0008-0000-1C00-00007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57150</xdr:rowOff>
        </xdr:from>
        <xdr:to>
          <xdr:col>41</xdr:col>
          <xdr:colOff>647700</xdr:colOff>
          <xdr:row>28</xdr:row>
          <xdr:rowOff>228600</xdr:rowOff>
        </xdr:to>
        <xdr:sp macro="" textlink="">
          <xdr:nvSpPr>
            <xdr:cNvPr id="69749" name="Option Button 117" hidden="1">
              <a:extLst>
                <a:ext uri="{63B3BB69-23CF-44E3-9099-C40C66FF867C}">
                  <a14:compatExt spid="_x0000_s69749"/>
                </a:ext>
                <a:ext uri="{FF2B5EF4-FFF2-40B4-BE49-F238E27FC236}">
                  <a16:creationId xmlns:a16="http://schemas.microsoft.com/office/drawing/2014/main" id="{00000000-0008-0000-1C00-00007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28</xdr:row>
          <xdr:rowOff>57150</xdr:rowOff>
        </xdr:from>
        <xdr:to>
          <xdr:col>41</xdr:col>
          <xdr:colOff>1009650</xdr:colOff>
          <xdr:row>28</xdr:row>
          <xdr:rowOff>228600</xdr:rowOff>
        </xdr:to>
        <xdr:sp macro="" textlink="">
          <xdr:nvSpPr>
            <xdr:cNvPr id="69750" name="Option Button 118" hidden="1">
              <a:extLst>
                <a:ext uri="{63B3BB69-23CF-44E3-9099-C40C66FF867C}">
                  <a14:compatExt spid="_x0000_s69750"/>
                </a:ext>
                <a:ext uri="{FF2B5EF4-FFF2-40B4-BE49-F238E27FC236}">
                  <a16:creationId xmlns:a16="http://schemas.microsoft.com/office/drawing/2014/main" id="{00000000-0008-0000-1C00-00007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57150</xdr:rowOff>
        </xdr:from>
        <xdr:to>
          <xdr:col>41</xdr:col>
          <xdr:colOff>647700</xdr:colOff>
          <xdr:row>29</xdr:row>
          <xdr:rowOff>228600</xdr:rowOff>
        </xdr:to>
        <xdr:sp macro="" textlink="">
          <xdr:nvSpPr>
            <xdr:cNvPr id="69751" name="Option Button 119" hidden="1">
              <a:extLst>
                <a:ext uri="{63B3BB69-23CF-44E3-9099-C40C66FF867C}">
                  <a14:compatExt spid="_x0000_s69751"/>
                </a:ext>
                <a:ext uri="{FF2B5EF4-FFF2-40B4-BE49-F238E27FC236}">
                  <a16:creationId xmlns:a16="http://schemas.microsoft.com/office/drawing/2014/main" id="{00000000-0008-0000-1C00-00007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29</xdr:row>
          <xdr:rowOff>57150</xdr:rowOff>
        </xdr:from>
        <xdr:to>
          <xdr:col>41</xdr:col>
          <xdr:colOff>1009650</xdr:colOff>
          <xdr:row>29</xdr:row>
          <xdr:rowOff>228600</xdr:rowOff>
        </xdr:to>
        <xdr:sp macro="" textlink="">
          <xdr:nvSpPr>
            <xdr:cNvPr id="69752" name="Option Button 120" hidden="1">
              <a:extLst>
                <a:ext uri="{63B3BB69-23CF-44E3-9099-C40C66FF867C}">
                  <a14:compatExt spid="_x0000_s69752"/>
                </a:ext>
                <a:ext uri="{FF2B5EF4-FFF2-40B4-BE49-F238E27FC236}">
                  <a16:creationId xmlns:a16="http://schemas.microsoft.com/office/drawing/2014/main" id="{00000000-0008-0000-1C00-00007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57150</xdr:rowOff>
        </xdr:from>
        <xdr:to>
          <xdr:col>41</xdr:col>
          <xdr:colOff>647700</xdr:colOff>
          <xdr:row>30</xdr:row>
          <xdr:rowOff>228600</xdr:rowOff>
        </xdr:to>
        <xdr:sp macro="" textlink="">
          <xdr:nvSpPr>
            <xdr:cNvPr id="69753" name="Option Button 121" hidden="1">
              <a:extLst>
                <a:ext uri="{63B3BB69-23CF-44E3-9099-C40C66FF867C}">
                  <a14:compatExt spid="_x0000_s69753"/>
                </a:ext>
                <a:ext uri="{FF2B5EF4-FFF2-40B4-BE49-F238E27FC236}">
                  <a16:creationId xmlns:a16="http://schemas.microsoft.com/office/drawing/2014/main" id="{00000000-0008-0000-1C00-00007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30</xdr:row>
          <xdr:rowOff>57150</xdr:rowOff>
        </xdr:from>
        <xdr:to>
          <xdr:col>41</xdr:col>
          <xdr:colOff>1009650</xdr:colOff>
          <xdr:row>30</xdr:row>
          <xdr:rowOff>228600</xdr:rowOff>
        </xdr:to>
        <xdr:sp macro="" textlink="">
          <xdr:nvSpPr>
            <xdr:cNvPr id="69754" name="Option Button 122" hidden="1">
              <a:extLst>
                <a:ext uri="{63B3BB69-23CF-44E3-9099-C40C66FF867C}">
                  <a14:compatExt spid="_x0000_s69754"/>
                </a:ext>
                <a:ext uri="{FF2B5EF4-FFF2-40B4-BE49-F238E27FC236}">
                  <a16:creationId xmlns:a16="http://schemas.microsoft.com/office/drawing/2014/main" id="{00000000-0008-0000-1C00-00007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57150</xdr:rowOff>
        </xdr:from>
        <xdr:to>
          <xdr:col>41</xdr:col>
          <xdr:colOff>647700</xdr:colOff>
          <xdr:row>31</xdr:row>
          <xdr:rowOff>228600</xdr:rowOff>
        </xdr:to>
        <xdr:sp macro="" textlink="">
          <xdr:nvSpPr>
            <xdr:cNvPr id="69755" name="Option Button 123" hidden="1">
              <a:extLst>
                <a:ext uri="{63B3BB69-23CF-44E3-9099-C40C66FF867C}">
                  <a14:compatExt spid="_x0000_s69755"/>
                </a:ext>
                <a:ext uri="{FF2B5EF4-FFF2-40B4-BE49-F238E27FC236}">
                  <a16:creationId xmlns:a16="http://schemas.microsoft.com/office/drawing/2014/main" id="{00000000-0008-0000-1C00-00007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31</xdr:row>
          <xdr:rowOff>57150</xdr:rowOff>
        </xdr:from>
        <xdr:to>
          <xdr:col>41</xdr:col>
          <xdr:colOff>1009650</xdr:colOff>
          <xdr:row>31</xdr:row>
          <xdr:rowOff>228600</xdr:rowOff>
        </xdr:to>
        <xdr:sp macro="" textlink="">
          <xdr:nvSpPr>
            <xdr:cNvPr id="69756" name="Option Button 124" hidden="1">
              <a:extLst>
                <a:ext uri="{63B3BB69-23CF-44E3-9099-C40C66FF867C}">
                  <a14:compatExt spid="_x0000_s69756"/>
                </a:ext>
                <a:ext uri="{FF2B5EF4-FFF2-40B4-BE49-F238E27FC236}">
                  <a16:creationId xmlns:a16="http://schemas.microsoft.com/office/drawing/2014/main" id="{00000000-0008-0000-1C00-00007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57150</xdr:rowOff>
        </xdr:from>
        <xdr:to>
          <xdr:col>41</xdr:col>
          <xdr:colOff>647700</xdr:colOff>
          <xdr:row>32</xdr:row>
          <xdr:rowOff>228600</xdr:rowOff>
        </xdr:to>
        <xdr:sp macro="" textlink="">
          <xdr:nvSpPr>
            <xdr:cNvPr id="69757" name="Option Button 125" hidden="1">
              <a:extLst>
                <a:ext uri="{63B3BB69-23CF-44E3-9099-C40C66FF867C}">
                  <a14:compatExt spid="_x0000_s69757"/>
                </a:ext>
                <a:ext uri="{FF2B5EF4-FFF2-40B4-BE49-F238E27FC236}">
                  <a16:creationId xmlns:a16="http://schemas.microsoft.com/office/drawing/2014/main" id="{00000000-0008-0000-1C00-00007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32</xdr:row>
          <xdr:rowOff>57150</xdr:rowOff>
        </xdr:from>
        <xdr:to>
          <xdr:col>41</xdr:col>
          <xdr:colOff>1009650</xdr:colOff>
          <xdr:row>32</xdr:row>
          <xdr:rowOff>228600</xdr:rowOff>
        </xdr:to>
        <xdr:sp macro="" textlink="">
          <xdr:nvSpPr>
            <xdr:cNvPr id="69758" name="Option Button 126" hidden="1">
              <a:extLst>
                <a:ext uri="{63B3BB69-23CF-44E3-9099-C40C66FF867C}">
                  <a14:compatExt spid="_x0000_s69758"/>
                </a:ext>
                <a:ext uri="{FF2B5EF4-FFF2-40B4-BE49-F238E27FC236}">
                  <a16:creationId xmlns:a16="http://schemas.microsoft.com/office/drawing/2014/main" id="{00000000-0008-0000-1C00-00007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57150</xdr:rowOff>
        </xdr:from>
        <xdr:to>
          <xdr:col>41</xdr:col>
          <xdr:colOff>647700</xdr:colOff>
          <xdr:row>33</xdr:row>
          <xdr:rowOff>228600</xdr:rowOff>
        </xdr:to>
        <xdr:sp macro="" textlink="">
          <xdr:nvSpPr>
            <xdr:cNvPr id="69759" name="Option Button 127" hidden="1">
              <a:extLst>
                <a:ext uri="{63B3BB69-23CF-44E3-9099-C40C66FF867C}">
                  <a14:compatExt spid="_x0000_s69759"/>
                </a:ext>
                <a:ext uri="{FF2B5EF4-FFF2-40B4-BE49-F238E27FC236}">
                  <a16:creationId xmlns:a16="http://schemas.microsoft.com/office/drawing/2014/main" id="{00000000-0008-0000-1C00-00007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33</xdr:row>
          <xdr:rowOff>57150</xdr:rowOff>
        </xdr:from>
        <xdr:to>
          <xdr:col>41</xdr:col>
          <xdr:colOff>1009650</xdr:colOff>
          <xdr:row>33</xdr:row>
          <xdr:rowOff>228600</xdr:rowOff>
        </xdr:to>
        <xdr:sp macro="" textlink="">
          <xdr:nvSpPr>
            <xdr:cNvPr id="69760" name="Option Button 128" hidden="1">
              <a:extLst>
                <a:ext uri="{63B3BB69-23CF-44E3-9099-C40C66FF867C}">
                  <a14:compatExt spid="_x0000_s69760"/>
                </a:ext>
                <a:ext uri="{FF2B5EF4-FFF2-40B4-BE49-F238E27FC236}">
                  <a16:creationId xmlns:a16="http://schemas.microsoft.com/office/drawing/2014/main" id="{00000000-0008-0000-1C00-00008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57150</xdr:rowOff>
        </xdr:from>
        <xdr:to>
          <xdr:col>41</xdr:col>
          <xdr:colOff>647700</xdr:colOff>
          <xdr:row>34</xdr:row>
          <xdr:rowOff>228600</xdr:rowOff>
        </xdr:to>
        <xdr:sp macro="" textlink="">
          <xdr:nvSpPr>
            <xdr:cNvPr id="69761" name="Option Button 129" hidden="1">
              <a:extLst>
                <a:ext uri="{63B3BB69-23CF-44E3-9099-C40C66FF867C}">
                  <a14:compatExt spid="_x0000_s69761"/>
                </a:ext>
                <a:ext uri="{FF2B5EF4-FFF2-40B4-BE49-F238E27FC236}">
                  <a16:creationId xmlns:a16="http://schemas.microsoft.com/office/drawing/2014/main" id="{00000000-0008-0000-1C00-00008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34</xdr:row>
          <xdr:rowOff>57150</xdr:rowOff>
        </xdr:from>
        <xdr:to>
          <xdr:col>41</xdr:col>
          <xdr:colOff>1009650</xdr:colOff>
          <xdr:row>34</xdr:row>
          <xdr:rowOff>228600</xdr:rowOff>
        </xdr:to>
        <xdr:sp macro="" textlink="">
          <xdr:nvSpPr>
            <xdr:cNvPr id="69762" name="Option Button 130" hidden="1">
              <a:extLst>
                <a:ext uri="{63B3BB69-23CF-44E3-9099-C40C66FF867C}">
                  <a14:compatExt spid="_x0000_s69762"/>
                </a:ext>
                <a:ext uri="{FF2B5EF4-FFF2-40B4-BE49-F238E27FC236}">
                  <a16:creationId xmlns:a16="http://schemas.microsoft.com/office/drawing/2014/main" id="{00000000-0008-0000-1C00-00008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57150</xdr:rowOff>
        </xdr:from>
        <xdr:to>
          <xdr:col>41</xdr:col>
          <xdr:colOff>647700</xdr:colOff>
          <xdr:row>35</xdr:row>
          <xdr:rowOff>228600</xdr:rowOff>
        </xdr:to>
        <xdr:sp macro="" textlink="">
          <xdr:nvSpPr>
            <xdr:cNvPr id="69763" name="Option Button 131" hidden="1">
              <a:extLst>
                <a:ext uri="{63B3BB69-23CF-44E3-9099-C40C66FF867C}">
                  <a14:compatExt spid="_x0000_s69763"/>
                </a:ext>
                <a:ext uri="{FF2B5EF4-FFF2-40B4-BE49-F238E27FC236}">
                  <a16:creationId xmlns:a16="http://schemas.microsoft.com/office/drawing/2014/main" id="{00000000-0008-0000-1C00-00008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35</xdr:row>
          <xdr:rowOff>57150</xdr:rowOff>
        </xdr:from>
        <xdr:to>
          <xdr:col>41</xdr:col>
          <xdr:colOff>1009650</xdr:colOff>
          <xdr:row>35</xdr:row>
          <xdr:rowOff>228600</xdr:rowOff>
        </xdr:to>
        <xdr:sp macro="" textlink="">
          <xdr:nvSpPr>
            <xdr:cNvPr id="69764" name="Option Button 132" hidden="1">
              <a:extLst>
                <a:ext uri="{63B3BB69-23CF-44E3-9099-C40C66FF867C}">
                  <a14:compatExt spid="_x0000_s69764"/>
                </a:ext>
                <a:ext uri="{FF2B5EF4-FFF2-40B4-BE49-F238E27FC236}">
                  <a16:creationId xmlns:a16="http://schemas.microsoft.com/office/drawing/2014/main" id="{00000000-0008-0000-1C00-00008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36</xdr:row>
          <xdr:rowOff>57150</xdr:rowOff>
        </xdr:from>
        <xdr:to>
          <xdr:col>41</xdr:col>
          <xdr:colOff>647700</xdr:colOff>
          <xdr:row>36</xdr:row>
          <xdr:rowOff>228600</xdr:rowOff>
        </xdr:to>
        <xdr:sp macro="" textlink="">
          <xdr:nvSpPr>
            <xdr:cNvPr id="69765" name="Option Button 133" hidden="1">
              <a:extLst>
                <a:ext uri="{63B3BB69-23CF-44E3-9099-C40C66FF867C}">
                  <a14:compatExt spid="_x0000_s69765"/>
                </a:ext>
                <a:ext uri="{FF2B5EF4-FFF2-40B4-BE49-F238E27FC236}">
                  <a16:creationId xmlns:a16="http://schemas.microsoft.com/office/drawing/2014/main" id="{00000000-0008-0000-1C00-00008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36</xdr:row>
          <xdr:rowOff>57150</xdr:rowOff>
        </xdr:from>
        <xdr:to>
          <xdr:col>41</xdr:col>
          <xdr:colOff>1009650</xdr:colOff>
          <xdr:row>36</xdr:row>
          <xdr:rowOff>228600</xdr:rowOff>
        </xdr:to>
        <xdr:sp macro="" textlink="">
          <xdr:nvSpPr>
            <xdr:cNvPr id="69766" name="Option Button 134" hidden="1">
              <a:extLst>
                <a:ext uri="{63B3BB69-23CF-44E3-9099-C40C66FF867C}">
                  <a14:compatExt spid="_x0000_s69766"/>
                </a:ext>
                <a:ext uri="{FF2B5EF4-FFF2-40B4-BE49-F238E27FC236}">
                  <a16:creationId xmlns:a16="http://schemas.microsoft.com/office/drawing/2014/main" id="{00000000-0008-0000-1C00-00008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37</xdr:row>
          <xdr:rowOff>57150</xdr:rowOff>
        </xdr:from>
        <xdr:to>
          <xdr:col>41</xdr:col>
          <xdr:colOff>647700</xdr:colOff>
          <xdr:row>37</xdr:row>
          <xdr:rowOff>228600</xdr:rowOff>
        </xdr:to>
        <xdr:sp macro="" textlink="">
          <xdr:nvSpPr>
            <xdr:cNvPr id="69767" name="Option Button 135" hidden="1">
              <a:extLst>
                <a:ext uri="{63B3BB69-23CF-44E3-9099-C40C66FF867C}">
                  <a14:compatExt spid="_x0000_s69767"/>
                </a:ext>
                <a:ext uri="{FF2B5EF4-FFF2-40B4-BE49-F238E27FC236}">
                  <a16:creationId xmlns:a16="http://schemas.microsoft.com/office/drawing/2014/main" id="{00000000-0008-0000-1C00-00008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37</xdr:row>
          <xdr:rowOff>57150</xdr:rowOff>
        </xdr:from>
        <xdr:to>
          <xdr:col>41</xdr:col>
          <xdr:colOff>1009650</xdr:colOff>
          <xdr:row>37</xdr:row>
          <xdr:rowOff>228600</xdr:rowOff>
        </xdr:to>
        <xdr:sp macro="" textlink="">
          <xdr:nvSpPr>
            <xdr:cNvPr id="69768" name="Option Button 136" hidden="1">
              <a:extLst>
                <a:ext uri="{63B3BB69-23CF-44E3-9099-C40C66FF867C}">
                  <a14:compatExt spid="_x0000_s69768"/>
                </a:ext>
                <a:ext uri="{FF2B5EF4-FFF2-40B4-BE49-F238E27FC236}">
                  <a16:creationId xmlns:a16="http://schemas.microsoft.com/office/drawing/2014/main" id="{00000000-0008-0000-1C00-00008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38</xdr:row>
          <xdr:rowOff>57150</xdr:rowOff>
        </xdr:from>
        <xdr:to>
          <xdr:col>41</xdr:col>
          <xdr:colOff>647700</xdr:colOff>
          <xdr:row>38</xdr:row>
          <xdr:rowOff>228600</xdr:rowOff>
        </xdr:to>
        <xdr:sp macro="" textlink="">
          <xdr:nvSpPr>
            <xdr:cNvPr id="69769" name="Option Button 137" hidden="1">
              <a:extLst>
                <a:ext uri="{63B3BB69-23CF-44E3-9099-C40C66FF867C}">
                  <a14:compatExt spid="_x0000_s69769"/>
                </a:ext>
                <a:ext uri="{FF2B5EF4-FFF2-40B4-BE49-F238E27FC236}">
                  <a16:creationId xmlns:a16="http://schemas.microsoft.com/office/drawing/2014/main" id="{00000000-0008-0000-1C00-00008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38</xdr:row>
          <xdr:rowOff>57150</xdr:rowOff>
        </xdr:from>
        <xdr:to>
          <xdr:col>41</xdr:col>
          <xdr:colOff>1009650</xdr:colOff>
          <xdr:row>38</xdr:row>
          <xdr:rowOff>228600</xdr:rowOff>
        </xdr:to>
        <xdr:sp macro="" textlink="">
          <xdr:nvSpPr>
            <xdr:cNvPr id="69770" name="Option Button 138" hidden="1">
              <a:extLst>
                <a:ext uri="{63B3BB69-23CF-44E3-9099-C40C66FF867C}">
                  <a14:compatExt spid="_x0000_s69770"/>
                </a:ext>
                <a:ext uri="{FF2B5EF4-FFF2-40B4-BE49-F238E27FC236}">
                  <a16:creationId xmlns:a16="http://schemas.microsoft.com/office/drawing/2014/main" id="{00000000-0008-0000-1C00-00008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39</xdr:row>
          <xdr:rowOff>57150</xdr:rowOff>
        </xdr:from>
        <xdr:to>
          <xdr:col>41</xdr:col>
          <xdr:colOff>647700</xdr:colOff>
          <xdr:row>39</xdr:row>
          <xdr:rowOff>228600</xdr:rowOff>
        </xdr:to>
        <xdr:sp macro="" textlink="">
          <xdr:nvSpPr>
            <xdr:cNvPr id="69771" name="Option Button 139" hidden="1">
              <a:extLst>
                <a:ext uri="{63B3BB69-23CF-44E3-9099-C40C66FF867C}">
                  <a14:compatExt spid="_x0000_s69771"/>
                </a:ext>
                <a:ext uri="{FF2B5EF4-FFF2-40B4-BE49-F238E27FC236}">
                  <a16:creationId xmlns:a16="http://schemas.microsoft.com/office/drawing/2014/main" id="{00000000-0008-0000-1C00-00008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39</xdr:row>
          <xdr:rowOff>57150</xdr:rowOff>
        </xdr:from>
        <xdr:to>
          <xdr:col>41</xdr:col>
          <xdr:colOff>1009650</xdr:colOff>
          <xdr:row>39</xdr:row>
          <xdr:rowOff>228600</xdr:rowOff>
        </xdr:to>
        <xdr:sp macro="" textlink="">
          <xdr:nvSpPr>
            <xdr:cNvPr id="69772" name="Option Button 140" hidden="1">
              <a:extLst>
                <a:ext uri="{63B3BB69-23CF-44E3-9099-C40C66FF867C}">
                  <a14:compatExt spid="_x0000_s69772"/>
                </a:ext>
                <a:ext uri="{FF2B5EF4-FFF2-40B4-BE49-F238E27FC236}">
                  <a16:creationId xmlns:a16="http://schemas.microsoft.com/office/drawing/2014/main" id="{00000000-0008-0000-1C00-00008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40</xdr:row>
          <xdr:rowOff>57150</xdr:rowOff>
        </xdr:from>
        <xdr:to>
          <xdr:col>41</xdr:col>
          <xdr:colOff>647700</xdr:colOff>
          <xdr:row>40</xdr:row>
          <xdr:rowOff>228600</xdr:rowOff>
        </xdr:to>
        <xdr:sp macro="" textlink="">
          <xdr:nvSpPr>
            <xdr:cNvPr id="69773" name="Option Button 141" hidden="1">
              <a:extLst>
                <a:ext uri="{63B3BB69-23CF-44E3-9099-C40C66FF867C}">
                  <a14:compatExt spid="_x0000_s69773"/>
                </a:ext>
                <a:ext uri="{FF2B5EF4-FFF2-40B4-BE49-F238E27FC236}">
                  <a16:creationId xmlns:a16="http://schemas.microsoft.com/office/drawing/2014/main" id="{00000000-0008-0000-1C00-00008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40</xdr:row>
          <xdr:rowOff>57150</xdr:rowOff>
        </xdr:from>
        <xdr:to>
          <xdr:col>41</xdr:col>
          <xdr:colOff>1009650</xdr:colOff>
          <xdr:row>40</xdr:row>
          <xdr:rowOff>228600</xdr:rowOff>
        </xdr:to>
        <xdr:sp macro="" textlink="">
          <xdr:nvSpPr>
            <xdr:cNvPr id="69774" name="Option Button 142" hidden="1">
              <a:extLst>
                <a:ext uri="{63B3BB69-23CF-44E3-9099-C40C66FF867C}">
                  <a14:compatExt spid="_x0000_s69774"/>
                </a:ext>
                <a:ext uri="{FF2B5EF4-FFF2-40B4-BE49-F238E27FC236}">
                  <a16:creationId xmlns:a16="http://schemas.microsoft.com/office/drawing/2014/main" id="{00000000-0008-0000-1C00-00008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41</xdr:row>
          <xdr:rowOff>57150</xdr:rowOff>
        </xdr:from>
        <xdr:to>
          <xdr:col>41</xdr:col>
          <xdr:colOff>647700</xdr:colOff>
          <xdr:row>41</xdr:row>
          <xdr:rowOff>228600</xdr:rowOff>
        </xdr:to>
        <xdr:sp macro="" textlink="">
          <xdr:nvSpPr>
            <xdr:cNvPr id="69775" name="Option Button 143" hidden="1">
              <a:extLst>
                <a:ext uri="{63B3BB69-23CF-44E3-9099-C40C66FF867C}">
                  <a14:compatExt spid="_x0000_s69775"/>
                </a:ext>
                <a:ext uri="{FF2B5EF4-FFF2-40B4-BE49-F238E27FC236}">
                  <a16:creationId xmlns:a16="http://schemas.microsoft.com/office/drawing/2014/main" id="{00000000-0008-0000-1C00-00008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41</xdr:row>
          <xdr:rowOff>57150</xdr:rowOff>
        </xdr:from>
        <xdr:to>
          <xdr:col>41</xdr:col>
          <xdr:colOff>1009650</xdr:colOff>
          <xdr:row>41</xdr:row>
          <xdr:rowOff>228600</xdr:rowOff>
        </xdr:to>
        <xdr:sp macro="" textlink="">
          <xdr:nvSpPr>
            <xdr:cNvPr id="69776" name="Option Button 144" hidden="1">
              <a:extLst>
                <a:ext uri="{63B3BB69-23CF-44E3-9099-C40C66FF867C}">
                  <a14:compatExt spid="_x0000_s69776"/>
                </a:ext>
                <a:ext uri="{FF2B5EF4-FFF2-40B4-BE49-F238E27FC236}">
                  <a16:creationId xmlns:a16="http://schemas.microsoft.com/office/drawing/2014/main" id="{00000000-0008-0000-1C00-00009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42</xdr:row>
          <xdr:rowOff>57150</xdr:rowOff>
        </xdr:from>
        <xdr:to>
          <xdr:col>41</xdr:col>
          <xdr:colOff>647700</xdr:colOff>
          <xdr:row>42</xdr:row>
          <xdr:rowOff>228600</xdr:rowOff>
        </xdr:to>
        <xdr:sp macro="" textlink="">
          <xdr:nvSpPr>
            <xdr:cNvPr id="69777" name="Option Button 145" hidden="1">
              <a:extLst>
                <a:ext uri="{63B3BB69-23CF-44E3-9099-C40C66FF867C}">
                  <a14:compatExt spid="_x0000_s69777"/>
                </a:ext>
                <a:ext uri="{FF2B5EF4-FFF2-40B4-BE49-F238E27FC236}">
                  <a16:creationId xmlns:a16="http://schemas.microsoft.com/office/drawing/2014/main" id="{00000000-0008-0000-1C00-00009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42</xdr:row>
          <xdr:rowOff>57150</xdr:rowOff>
        </xdr:from>
        <xdr:to>
          <xdr:col>41</xdr:col>
          <xdr:colOff>1009650</xdr:colOff>
          <xdr:row>42</xdr:row>
          <xdr:rowOff>228600</xdr:rowOff>
        </xdr:to>
        <xdr:sp macro="" textlink="">
          <xdr:nvSpPr>
            <xdr:cNvPr id="69778" name="Option Button 146" hidden="1">
              <a:extLst>
                <a:ext uri="{63B3BB69-23CF-44E3-9099-C40C66FF867C}">
                  <a14:compatExt spid="_x0000_s69778"/>
                </a:ext>
                <a:ext uri="{FF2B5EF4-FFF2-40B4-BE49-F238E27FC236}">
                  <a16:creationId xmlns:a16="http://schemas.microsoft.com/office/drawing/2014/main" id="{00000000-0008-0000-1C00-00009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43</xdr:row>
          <xdr:rowOff>57150</xdr:rowOff>
        </xdr:from>
        <xdr:to>
          <xdr:col>41</xdr:col>
          <xdr:colOff>647700</xdr:colOff>
          <xdr:row>43</xdr:row>
          <xdr:rowOff>228600</xdr:rowOff>
        </xdr:to>
        <xdr:sp macro="" textlink="">
          <xdr:nvSpPr>
            <xdr:cNvPr id="69779" name="Option Button 147" hidden="1">
              <a:extLst>
                <a:ext uri="{63B3BB69-23CF-44E3-9099-C40C66FF867C}">
                  <a14:compatExt spid="_x0000_s69779"/>
                </a:ext>
                <a:ext uri="{FF2B5EF4-FFF2-40B4-BE49-F238E27FC236}">
                  <a16:creationId xmlns:a16="http://schemas.microsoft.com/office/drawing/2014/main" id="{00000000-0008-0000-1C00-00009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43</xdr:row>
          <xdr:rowOff>57150</xdr:rowOff>
        </xdr:from>
        <xdr:to>
          <xdr:col>41</xdr:col>
          <xdr:colOff>1009650</xdr:colOff>
          <xdr:row>43</xdr:row>
          <xdr:rowOff>228600</xdr:rowOff>
        </xdr:to>
        <xdr:sp macro="" textlink="">
          <xdr:nvSpPr>
            <xdr:cNvPr id="69780" name="Option Button 148" hidden="1">
              <a:extLst>
                <a:ext uri="{63B3BB69-23CF-44E3-9099-C40C66FF867C}">
                  <a14:compatExt spid="_x0000_s69780"/>
                </a:ext>
                <a:ext uri="{FF2B5EF4-FFF2-40B4-BE49-F238E27FC236}">
                  <a16:creationId xmlns:a16="http://schemas.microsoft.com/office/drawing/2014/main" id="{00000000-0008-0000-1C00-00009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44</xdr:row>
          <xdr:rowOff>57150</xdr:rowOff>
        </xdr:from>
        <xdr:to>
          <xdr:col>41</xdr:col>
          <xdr:colOff>647700</xdr:colOff>
          <xdr:row>44</xdr:row>
          <xdr:rowOff>228600</xdr:rowOff>
        </xdr:to>
        <xdr:sp macro="" textlink="">
          <xdr:nvSpPr>
            <xdr:cNvPr id="69781" name="Option Button 149" hidden="1">
              <a:extLst>
                <a:ext uri="{63B3BB69-23CF-44E3-9099-C40C66FF867C}">
                  <a14:compatExt spid="_x0000_s69781"/>
                </a:ext>
                <a:ext uri="{FF2B5EF4-FFF2-40B4-BE49-F238E27FC236}">
                  <a16:creationId xmlns:a16="http://schemas.microsoft.com/office/drawing/2014/main" id="{00000000-0008-0000-1C00-00009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44</xdr:row>
          <xdr:rowOff>57150</xdr:rowOff>
        </xdr:from>
        <xdr:to>
          <xdr:col>41</xdr:col>
          <xdr:colOff>1009650</xdr:colOff>
          <xdr:row>44</xdr:row>
          <xdr:rowOff>228600</xdr:rowOff>
        </xdr:to>
        <xdr:sp macro="" textlink="">
          <xdr:nvSpPr>
            <xdr:cNvPr id="69782" name="Option Button 150" hidden="1">
              <a:extLst>
                <a:ext uri="{63B3BB69-23CF-44E3-9099-C40C66FF867C}">
                  <a14:compatExt spid="_x0000_s69782"/>
                </a:ext>
                <a:ext uri="{FF2B5EF4-FFF2-40B4-BE49-F238E27FC236}">
                  <a16:creationId xmlns:a16="http://schemas.microsoft.com/office/drawing/2014/main" id="{00000000-0008-0000-1C00-00009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45</xdr:row>
          <xdr:rowOff>57150</xdr:rowOff>
        </xdr:from>
        <xdr:to>
          <xdr:col>41</xdr:col>
          <xdr:colOff>647700</xdr:colOff>
          <xdr:row>45</xdr:row>
          <xdr:rowOff>228600</xdr:rowOff>
        </xdr:to>
        <xdr:sp macro="" textlink="">
          <xdr:nvSpPr>
            <xdr:cNvPr id="69783" name="Option Button 151" hidden="1">
              <a:extLst>
                <a:ext uri="{63B3BB69-23CF-44E3-9099-C40C66FF867C}">
                  <a14:compatExt spid="_x0000_s69783"/>
                </a:ext>
                <a:ext uri="{FF2B5EF4-FFF2-40B4-BE49-F238E27FC236}">
                  <a16:creationId xmlns:a16="http://schemas.microsoft.com/office/drawing/2014/main" id="{00000000-0008-0000-1C00-00009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45</xdr:row>
          <xdr:rowOff>57150</xdr:rowOff>
        </xdr:from>
        <xdr:to>
          <xdr:col>41</xdr:col>
          <xdr:colOff>1009650</xdr:colOff>
          <xdr:row>45</xdr:row>
          <xdr:rowOff>228600</xdr:rowOff>
        </xdr:to>
        <xdr:sp macro="" textlink="">
          <xdr:nvSpPr>
            <xdr:cNvPr id="69784" name="Option Button 152" hidden="1">
              <a:extLst>
                <a:ext uri="{63B3BB69-23CF-44E3-9099-C40C66FF867C}">
                  <a14:compatExt spid="_x0000_s69784"/>
                </a:ext>
                <a:ext uri="{FF2B5EF4-FFF2-40B4-BE49-F238E27FC236}">
                  <a16:creationId xmlns:a16="http://schemas.microsoft.com/office/drawing/2014/main" id="{00000000-0008-0000-1C00-00009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46</xdr:row>
          <xdr:rowOff>57150</xdr:rowOff>
        </xdr:from>
        <xdr:to>
          <xdr:col>41</xdr:col>
          <xdr:colOff>647700</xdr:colOff>
          <xdr:row>46</xdr:row>
          <xdr:rowOff>228600</xdr:rowOff>
        </xdr:to>
        <xdr:sp macro="" textlink="">
          <xdr:nvSpPr>
            <xdr:cNvPr id="69785" name="Option Button 153" hidden="1">
              <a:extLst>
                <a:ext uri="{63B3BB69-23CF-44E3-9099-C40C66FF867C}">
                  <a14:compatExt spid="_x0000_s69785"/>
                </a:ext>
                <a:ext uri="{FF2B5EF4-FFF2-40B4-BE49-F238E27FC236}">
                  <a16:creationId xmlns:a16="http://schemas.microsoft.com/office/drawing/2014/main" id="{00000000-0008-0000-1C00-00009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46</xdr:row>
          <xdr:rowOff>57150</xdr:rowOff>
        </xdr:from>
        <xdr:to>
          <xdr:col>41</xdr:col>
          <xdr:colOff>1009650</xdr:colOff>
          <xdr:row>46</xdr:row>
          <xdr:rowOff>228600</xdr:rowOff>
        </xdr:to>
        <xdr:sp macro="" textlink="">
          <xdr:nvSpPr>
            <xdr:cNvPr id="69786" name="Option Button 154" hidden="1">
              <a:extLst>
                <a:ext uri="{63B3BB69-23CF-44E3-9099-C40C66FF867C}">
                  <a14:compatExt spid="_x0000_s69786"/>
                </a:ext>
                <a:ext uri="{FF2B5EF4-FFF2-40B4-BE49-F238E27FC236}">
                  <a16:creationId xmlns:a16="http://schemas.microsoft.com/office/drawing/2014/main" id="{00000000-0008-0000-1C00-00009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47</xdr:row>
          <xdr:rowOff>57150</xdr:rowOff>
        </xdr:from>
        <xdr:to>
          <xdr:col>41</xdr:col>
          <xdr:colOff>647700</xdr:colOff>
          <xdr:row>47</xdr:row>
          <xdr:rowOff>228600</xdr:rowOff>
        </xdr:to>
        <xdr:sp macro="" textlink="">
          <xdr:nvSpPr>
            <xdr:cNvPr id="69787" name="Option Button 155" hidden="1">
              <a:extLst>
                <a:ext uri="{63B3BB69-23CF-44E3-9099-C40C66FF867C}">
                  <a14:compatExt spid="_x0000_s69787"/>
                </a:ext>
                <a:ext uri="{FF2B5EF4-FFF2-40B4-BE49-F238E27FC236}">
                  <a16:creationId xmlns:a16="http://schemas.microsoft.com/office/drawing/2014/main" id="{00000000-0008-0000-1C00-00009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47</xdr:row>
          <xdr:rowOff>57150</xdr:rowOff>
        </xdr:from>
        <xdr:to>
          <xdr:col>41</xdr:col>
          <xdr:colOff>1009650</xdr:colOff>
          <xdr:row>47</xdr:row>
          <xdr:rowOff>228600</xdr:rowOff>
        </xdr:to>
        <xdr:sp macro="" textlink="">
          <xdr:nvSpPr>
            <xdr:cNvPr id="69788" name="Option Button 156" hidden="1">
              <a:extLst>
                <a:ext uri="{63B3BB69-23CF-44E3-9099-C40C66FF867C}">
                  <a14:compatExt spid="_x0000_s69788"/>
                </a:ext>
                <a:ext uri="{FF2B5EF4-FFF2-40B4-BE49-F238E27FC236}">
                  <a16:creationId xmlns:a16="http://schemas.microsoft.com/office/drawing/2014/main" id="{00000000-0008-0000-1C00-00009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48</xdr:row>
          <xdr:rowOff>57150</xdr:rowOff>
        </xdr:from>
        <xdr:to>
          <xdr:col>41</xdr:col>
          <xdr:colOff>647700</xdr:colOff>
          <xdr:row>48</xdr:row>
          <xdr:rowOff>228600</xdr:rowOff>
        </xdr:to>
        <xdr:sp macro="" textlink="">
          <xdr:nvSpPr>
            <xdr:cNvPr id="69789" name="Option Button 157" hidden="1">
              <a:extLst>
                <a:ext uri="{63B3BB69-23CF-44E3-9099-C40C66FF867C}">
                  <a14:compatExt spid="_x0000_s69789"/>
                </a:ext>
                <a:ext uri="{FF2B5EF4-FFF2-40B4-BE49-F238E27FC236}">
                  <a16:creationId xmlns:a16="http://schemas.microsoft.com/office/drawing/2014/main" id="{00000000-0008-0000-1C00-00009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48</xdr:row>
          <xdr:rowOff>57150</xdr:rowOff>
        </xdr:from>
        <xdr:to>
          <xdr:col>41</xdr:col>
          <xdr:colOff>1009650</xdr:colOff>
          <xdr:row>48</xdr:row>
          <xdr:rowOff>228600</xdr:rowOff>
        </xdr:to>
        <xdr:sp macro="" textlink="">
          <xdr:nvSpPr>
            <xdr:cNvPr id="69790" name="Option Button 158" hidden="1">
              <a:extLst>
                <a:ext uri="{63B3BB69-23CF-44E3-9099-C40C66FF867C}">
                  <a14:compatExt spid="_x0000_s69790"/>
                </a:ext>
                <a:ext uri="{FF2B5EF4-FFF2-40B4-BE49-F238E27FC236}">
                  <a16:creationId xmlns:a16="http://schemas.microsoft.com/office/drawing/2014/main" id="{00000000-0008-0000-1C00-00009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49</xdr:row>
          <xdr:rowOff>57150</xdr:rowOff>
        </xdr:from>
        <xdr:to>
          <xdr:col>41</xdr:col>
          <xdr:colOff>647700</xdr:colOff>
          <xdr:row>49</xdr:row>
          <xdr:rowOff>228600</xdr:rowOff>
        </xdr:to>
        <xdr:sp macro="" textlink="">
          <xdr:nvSpPr>
            <xdr:cNvPr id="69791" name="Option Button 159" hidden="1">
              <a:extLst>
                <a:ext uri="{63B3BB69-23CF-44E3-9099-C40C66FF867C}">
                  <a14:compatExt spid="_x0000_s69791"/>
                </a:ext>
                <a:ext uri="{FF2B5EF4-FFF2-40B4-BE49-F238E27FC236}">
                  <a16:creationId xmlns:a16="http://schemas.microsoft.com/office/drawing/2014/main" id="{00000000-0008-0000-1C00-00009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49</xdr:row>
          <xdr:rowOff>57150</xdr:rowOff>
        </xdr:from>
        <xdr:to>
          <xdr:col>41</xdr:col>
          <xdr:colOff>1009650</xdr:colOff>
          <xdr:row>49</xdr:row>
          <xdr:rowOff>228600</xdr:rowOff>
        </xdr:to>
        <xdr:sp macro="" textlink="">
          <xdr:nvSpPr>
            <xdr:cNvPr id="69792" name="Option Button 160" hidden="1">
              <a:extLst>
                <a:ext uri="{63B3BB69-23CF-44E3-9099-C40C66FF867C}">
                  <a14:compatExt spid="_x0000_s69792"/>
                </a:ext>
                <a:ext uri="{FF2B5EF4-FFF2-40B4-BE49-F238E27FC236}">
                  <a16:creationId xmlns:a16="http://schemas.microsoft.com/office/drawing/2014/main" id="{00000000-0008-0000-1C00-0000A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50</xdr:row>
          <xdr:rowOff>57150</xdr:rowOff>
        </xdr:from>
        <xdr:to>
          <xdr:col>41</xdr:col>
          <xdr:colOff>647700</xdr:colOff>
          <xdr:row>50</xdr:row>
          <xdr:rowOff>228600</xdr:rowOff>
        </xdr:to>
        <xdr:sp macro="" textlink="">
          <xdr:nvSpPr>
            <xdr:cNvPr id="69793" name="Option Button 161" hidden="1">
              <a:extLst>
                <a:ext uri="{63B3BB69-23CF-44E3-9099-C40C66FF867C}">
                  <a14:compatExt spid="_x0000_s69793"/>
                </a:ext>
                <a:ext uri="{FF2B5EF4-FFF2-40B4-BE49-F238E27FC236}">
                  <a16:creationId xmlns:a16="http://schemas.microsoft.com/office/drawing/2014/main" id="{00000000-0008-0000-1C00-0000A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50</xdr:row>
          <xdr:rowOff>57150</xdr:rowOff>
        </xdr:from>
        <xdr:to>
          <xdr:col>41</xdr:col>
          <xdr:colOff>1009650</xdr:colOff>
          <xdr:row>50</xdr:row>
          <xdr:rowOff>228600</xdr:rowOff>
        </xdr:to>
        <xdr:sp macro="" textlink="">
          <xdr:nvSpPr>
            <xdr:cNvPr id="69794" name="Option Button 162" hidden="1">
              <a:extLst>
                <a:ext uri="{63B3BB69-23CF-44E3-9099-C40C66FF867C}">
                  <a14:compatExt spid="_x0000_s69794"/>
                </a:ext>
                <a:ext uri="{FF2B5EF4-FFF2-40B4-BE49-F238E27FC236}">
                  <a16:creationId xmlns:a16="http://schemas.microsoft.com/office/drawing/2014/main" id="{00000000-0008-0000-1C00-0000A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51</xdr:row>
          <xdr:rowOff>57150</xdr:rowOff>
        </xdr:from>
        <xdr:to>
          <xdr:col>41</xdr:col>
          <xdr:colOff>647700</xdr:colOff>
          <xdr:row>51</xdr:row>
          <xdr:rowOff>228600</xdr:rowOff>
        </xdr:to>
        <xdr:sp macro="" textlink="">
          <xdr:nvSpPr>
            <xdr:cNvPr id="69795" name="Option Button 163" hidden="1">
              <a:extLst>
                <a:ext uri="{63B3BB69-23CF-44E3-9099-C40C66FF867C}">
                  <a14:compatExt spid="_x0000_s69795"/>
                </a:ext>
                <a:ext uri="{FF2B5EF4-FFF2-40B4-BE49-F238E27FC236}">
                  <a16:creationId xmlns:a16="http://schemas.microsoft.com/office/drawing/2014/main" id="{00000000-0008-0000-1C00-0000A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685800</xdr:colOff>
          <xdr:row>51</xdr:row>
          <xdr:rowOff>57150</xdr:rowOff>
        </xdr:from>
        <xdr:to>
          <xdr:col>41</xdr:col>
          <xdr:colOff>1009650</xdr:colOff>
          <xdr:row>51</xdr:row>
          <xdr:rowOff>228600</xdr:rowOff>
        </xdr:to>
        <xdr:sp macro="" textlink="">
          <xdr:nvSpPr>
            <xdr:cNvPr id="69796" name="Option Button 164" hidden="1">
              <a:extLst>
                <a:ext uri="{63B3BB69-23CF-44E3-9099-C40C66FF867C}">
                  <a14:compatExt spid="_x0000_s69796"/>
                </a:ext>
                <a:ext uri="{FF2B5EF4-FFF2-40B4-BE49-F238E27FC236}">
                  <a16:creationId xmlns:a16="http://schemas.microsoft.com/office/drawing/2014/main" id="{00000000-0008-0000-1C00-0000A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xdr:row>
          <xdr:rowOff>0</xdr:rowOff>
        </xdr:from>
        <xdr:to>
          <xdr:col>38</xdr:col>
          <xdr:colOff>0</xdr:colOff>
          <xdr:row>12</xdr:row>
          <xdr:rowOff>9525</xdr:rowOff>
        </xdr:to>
        <xdr:sp macro="" textlink="">
          <xdr:nvSpPr>
            <xdr:cNvPr id="69797" name="Group Box 165" hidden="1">
              <a:extLst>
                <a:ext uri="{63B3BB69-23CF-44E3-9099-C40C66FF867C}">
                  <a14:compatExt spid="_x0000_s69797"/>
                </a:ext>
                <a:ext uri="{FF2B5EF4-FFF2-40B4-BE49-F238E27FC236}">
                  <a16:creationId xmlns:a16="http://schemas.microsoft.com/office/drawing/2014/main" id="{00000000-0008-0000-1C00-0000A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xdr:row>
          <xdr:rowOff>9525</xdr:rowOff>
        </xdr:from>
        <xdr:to>
          <xdr:col>38</xdr:col>
          <xdr:colOff>0</xdr:colOff>
          <xdr:row>13</xdr:row>
          <xdr:rowOff>9525</xdr:rowOff>
        </xdr:to>
        <xdr:sp macro="" textlink="">
          <xdr:nvSpPr>
            <xdr:cNvPr id="69798" name="Group Box 166" hidden="1">
              <a:extLst>
                <a:ext uri="{63B3BB69-23CF-44E3-9099-C40C66FF867C}">
                  <a14:compatExt spid="_x0000_s69798"/>
                </a:ext>
                <a:ext uri="{FF2B5EF4-FFF2-40B4-BE49-F238E27FC236}">
                  <a16:creationId xmlns:a16="http://schemas.microsoft.com/office/drawing/2014/main" id="{00000000-0008-0000-1C00-0000A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xdr:row>
          <xdr:rowOff>9525</xdr:rowOff>
        </xdr:from>
        <xdr:to>
          <xdr:col>38</xdr:col>
          <xdr:colOff>0</xdr:colOff>
          <xdr:row>14</xdr:row>
          <xdr:rowOff>9525</xdr:rowOff>
        </xdr:to>
        <xdr:sp macro="" textlink="">
          <xdr:nvSpPr>
            <xdr:cNvPr id="69799" name="Group Box 167" hidden="1">
              <a:extLst>
                <a:ext uri="{63B3BB69-23CF-44E3-9099-C40C66FF867C}">
                  <a14:compatExt spid="_x0000_s69799"/>
                </a:ext>
                <a:ext uri="{FF2B5EF4-FFF2-40B4-BE49-F238E27FC236}">
                  <a16:creationId xmlns:a16="http://schemas.microsoft.com/office/drawing/2014/main" id="{00000000-0008-0000-1C00-0000A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xdr:row>
          <xdr:rowOff>19050</xdr:rowOff>
        </xdr:from>
        <xdr:to>
          <xdr:col>38</xdr:col>
          <xdr:colOff>0</xdr:colOff>
          <xdr:row>15</xdr:row>
          <xdr:rowOff>0</xdr:rowOff>
        </xdr:to>
        <xdr:sp macro="" textlink="">
          <xdr:nvSpPr>
            <xdr:cNvPr id="69800" name="Group Box 168" hidden="1">
              <a:extLst>
                <a:ext uri="{63B3BB69-23CF-44E3-9099-C40C66FF867C}">
                  <a14:compatExt spid="_x0000_s69800"/>
                </a:ext>
                <a:ext uri="{FF2B5EF4-FFF2-40B4-BE49-F238E27FC236}">
                  <a16:creationId xmlns:a16="http://schemas.microsoft.com/office/drawing/2014/main" id="{00000000-0008-0000-1C00-0000A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xdr:row>
          <xdr:rowOff>9525</xdr:rowOff>
        </xdr:from>
        <xdr:to>
          <xdr:col>38</xdr:col>
          <xdr:colOff>0</xdr:colOff>
          <xdr:row>16</xdr:row>
          <xdr:rowOff>9525</xdr:rowOff>
        </xdr:to>
        <xdr:sp macro="" textlink="">
          <xdr:nvSpPr>
            <xdr:cNvPr id="69801" name="Group Box 169" hidden="1">
              <a:extLst>
                <a:ext uri="{63B3BB69-23CF-44E3-9099-C40C66FF867C}">
                  <a14:compatExt spid="_x0000_s69801"/>
                </a:ext>
                <a:ext uri="{FF2B5EF4-FFF2-40B4-BE49-F238E27FC236}">
                  <a16:creationId xmlns:a16="http://schemas.microsoft.com/office/drawing/2014/main" id="{00000000-0008-0000-1C00-0000A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xdr:row>
          <xdr:rowOff>9525</xdr:rowOff>
        </xdr:from>
        <xdr:to>
          <xdr:col>38</xdr:col>
          <xdr:colOff>0</xdr:colOff>
          <xdr:row>17</xdr:row>
          <xdr:rowOff>9525</xdr:rowOff>
        </xdr:to>
        <xdr:sp macro="" textlink="">
          <xdr:nvSpPr>
            <xdr:cNvPr id="69802" name="Group Box 170" hidden="1">
              <a:extLst>
                <a:ext uri="{63B3BB69-23CF-44E3-9099-C40C66FF867C}">
                  <a14:compatExt spid="_x0000_s69802"/>
                </a:ext>
                <a:ext uri="{FF2B5EF4-FFF2-40B4-BE49-F238E27FC236}">
                  <a16:creationId xmlns:a16="http://schemas.microsoft.com/office/drawing/2014/main" id="{00000000-0008-0000-1C00-0000A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17</xdr:row>
          <xdr:rowOff>9525</xdr:rowOff>
        </xdr:from>
        <xdr:to>
          <xdr:col>38</xdr:col>
          <xdr:colOff>0</xdr:colOff>
          <xdr:row>18</xdr:row>
          <xdr:rowOff>9525</xdr:rowOff>
        </xdr:to>
        <xdr:sp macro="" textlink="">
          <xdr:nvSpPr>
            <xdr:cNvPr id="69803" name="Group Box 171" hidden="1">
              <a:extLst>
                <a:ext uri="{63B3BB69-23CF-44E3-9099-C40C66FF867C}">
                  <a14:compatExt spid="_x0000_s69803"/>
                </a:ext>
                <a:ext uri="{FF2B5EF4-FFF2-40B4-BE49-F238E27FC236}">
                  <a16:creationId xmlns:a16="http://schemas.microsoft.com/office/drawing/2014/main" id="{00000000-0008-0000-1C00-0000A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18</xdr:row>
          <xdr:rowOff>9525</xdr:rowOff>
        </xdr:from>
        <xdr:to>
          <xdr:col>37</xdr:col>
          <xdr:colOff>1076325</xdr:colOff>
          <xdr:row>19</xdr:row>
          <xdr:rowOff>19050</xdr:rowOff>
        </xdr:to>
        <xdr:sp macro="" textlink="">
          <xdr:nvSpPr>
            <xdr:cNvPr id="69804" name="Group Box 172" hidden="1">
              <a:extLst>
                <a:ext uri="{63B3BB69-23CF-44E3-9099-C40C66FF867C}">
                  <a14:compatExt spid="_x0000_s69804"/>
                </a:ext>
                <a:ext uri="{FF2B5EF4-FFF2-40B4-BE49-F238E27FC236}">
                  <a16:creationId xmlns:a16="http://schemas.microsoft.com/office/drawing/2014/main" id="{00000000-0008-0000-1C00-0000A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19</xdr:row>
          <xdr:rowOff>9525</xdr:rowOff>
        </xdr:from>
        <xdr:to>
          <xdr:col>37</xdr:col>
          <xdr:colOff>1076325</xdr:colOff>
          <xdr:row>20</xdr:row>
          <xdr:rowOff>9525</xdr:rowOff>
        </xdr:to>
        <xdr:sp macro="" textlink="">
          <xdr:nvSpPr>
            <xdr:cNvPr id="69805" name="Group Box 173" hidden="1">
              <a:extLst>
                <a:ext uri="{63B3BB69-23CF-44E3-9099-C40C66FF867C}">
                  <a14:compatExt spid="_x0000_s69805"/>
                </a:ext>
                <a:ext uri="{FF2B5EF4-FFF2-40B4-BE49-F238E27FC236}">
                  <a16:creationId xmlns:a16="http://schemas.microsoft.com/office/drawing/2014/main" id="{00000000-0008-0000-1C00-0000A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20</xdr:row>
          <xdr:rowOff>9525</xdr:rowOff>
        </xdr:from>
        <xdr:to>
          <xdr:col>37</xdr:col>
          <xdr:colOff>1076325</xdr:colOff>
          <xdr:row>21</xdr:row>
          <xdr:rowOff>19050</xdr:rowOff>
        </xdr:to>
        <xdr:sp macro="" textlink="">
          <xdr:nvSpPr>
            <xdr:cNvPr id="69806" name="Group Box 174" hidden="1">
              <a:extLst>
                <a:ext uri="{63B3BB69-23CF-44E3-9099-C40C66FF867C}">
                  <a14:compatExt spid="_x0000_s69806"/>
                </a:ext>
                <a:ext uri="{FF2B5EF4-FFF2-40B4-BE49-F238E27FC236}">
                  <a16:creationId xmlns:a16="http://schemas.microsoft.com/office/drawing/2014/main" id="{00000000-0008-0000-1C00-0000A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21</xdr:row>
          <xdr:rowOff>9525</xdr:rowOff>
        </xdr:from>
        <xdr:to>
          <xdr:col>37</xdr:col>
          <xdr:colOff>1076325</xdr:colOff>
          <xdr:row>22</xdr:row>
          <xdr:rowOff>9525</xdr:rowOff>
        </xdr:to>
        <xdr:sp macro="" textlink="">
          <xdr:nvSpPr>
            <xdr:cNvPr id="69807" name="Group Box 175" hidden="1">
              <a:extLst>
                <a:ext uri="{63B3BB69-23CF-44E3-9099-C40C66FF867C}">
                  <a14:compatExt spid="_x0000_s69807"/>
                </a:ext>
                <a:ext uri="{FF2B5EF4-FFF2-40B4-BE49-F238E27FC236}">
                  <a16:creationId xmlns:a16="http://schemas.microsoft.com/office/drawing/2014/main" id="{00000000-0008-0000-1C00-0000A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22</xdr:row>
          <xdr:rowOff>0</xdr:rowOff>
        </xdr:from>
        <xdr:to>
          <xdr:col>37</xdr:col>
          <xdr:colOff>1076325</xdr:colOff>
          <xdr:row>23</xdr:row>
          <xdr:rowOff>0</xdr:rowOff>
        </xdr:to>
        <xdr:sp macro="" textlink="">
          <xdr:nvSpPr>
            <xdr:cNvPr id="69808" name="Group Box 176" hidden="1">
              <a:extLst>
                <a:ext uri="{63B3BB69-23CF-44E3-9099-C40C66FF867C}">
                  <a14:compatExt spid="_x0000_s69808"/>
                </a:ext>
                <a:ext uri="{FF2B5EF4-FFF2-40B4-BE49-F238E27FC236}">
                  <a16:creationId xmlns:a16="http://schemas.microsoft.com/office/drawing/2014/main" id="{00000000-0008-0000-1C00-0000B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23</xdr:row>
          <xdr:rowOff>0</xdr:rowOff>
        </xdr:from>
        <xdr:to>
          <xdr:col>38</xdr:col>
          <xdr:colOff>0</xdr:colOff>
          <xdr:row>24</xdr:row>
          <xdr:rowOff>0</xdr:rowOff>
        </xdr:to>
        <xdr:sp macro="" textlink="">
          <xdr:nvSpPr>
            <xdr:cNvPr id="69809" name="Group Box 177" hidden="1">
              <a:extLst>
                <a:ext uri="{63B3BB69-23CF-44E3-9099-C40C66FF867C}">
                  <a14:compatExt spid="_x0000_s69809"/>
                </a:ext>
                <a:ext uri="{FF2B5EF4-FFF2-40B4-BE49-F238E27FC236}">
                  <a16:creationId xmlns:a16="http://schemas.microsoft.com/office/drawing/2014/main" id="{00000000-0008-0000-1C00-0000B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24</xdr:row>
          <xdr:rowOff>9525</xdr:rowOff>
        </xdr:from>
        <xdr:to>
          <xdr:col>38</xdr:col>
          <xdr:colOff>0</xdr:colOff>
          <xdr:row>25</xdr:row>
          <xdr:rowOff>9525</xdr:rowOff>
        </xdr:to>
        <xdr:sp macro="" textlink="">
          <xdr:nvSpPr>
            <xdr:cNvPr id="69810" name="Group Box 178" hidden="1">
              <a:extLst>
                <a:ext uri="{63B3BB69-23CF-44E3-9099-C40C66FF867C}">
                  <a14:compatExt spid="_x0000_s69810"/>
                </a:ext>
                <a:ext uri="{FF2B5EF4-FFF2-40B4-BE49-F238E27FC236}">
                  <a16:creationId xmlns:a16="http://schemas.microsoft.com/office/drawing/2014/main" id="{00000000-0008-0000-1C00-0000B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25</xdr:row>
          <xdr:rowOff>9525</xdr:rowOff>
        </xdr:from>
        <xdr:to>
          <xdr:col>38</xdr:col>
          <xdr:colOff>0</xdr:colOff>
          <xdr:row>26</xdr:row>
          <xdr:rowOff>9525</xdr:rowOff>
        </xdr:to>
        <xdr:sp macro="" textlink="">
          <xdr:nvSpPr>
            <xdr:cNvPr id="69811" name="Group Box 179" hidden="1">
              <a:extLst>
                <a:ext uri="{63B3BB69-23CF-44E3-9099-C40C66FF867C}">
                  <a14:compatExt spid="_x0000_s69811"/>
                </a:ext>
                <a:ext uri="{FF2B5EF4-FFF2-40B4-BE49-F238E27FC236}">
                  <a16:creationId xmlns:a16="http://schemas.microsoft.com/office/drawing/2014/main" id="{00000000-0008-0000-1C00-0000B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26</xdr:row>
          <xdr:rowOff>19050</xdr:rowOff>
        </xdr:from>
        <xdr:to>
          <xdr:col>38</xdr:col>
          <xdr:colOff>0</xdr:colOff>
          <xdr:row>27</xdr:row>
          <xdr:rowOff>0</xdr:rowOff>
        </xdr:to>
        <xdr:sp macro="" textlink="">
          <xdr:nvSpPr>
            <xdr:cNvPr id="69812" name="Group Box 180" hidden="1">
              <a:extLst>
                <a:ext uri="{63B3BB69-23CF-44E3-9099-C40C66FF867C}">
                  <a14:compatExt spid="_x0000_s69812"/>
                </a:ext>
                <a:ext uri="{FF2B5EF4-FFF2-40B4-BE49-F238E27FC236}">
                  <a16:creationId xmlns:a16="http://schemas.microsoft.com/office/drawing/2014/main" id="{00000000-0008-0000-1C00-0000B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27</xdr:row>
          <xdr:rowOff>0</xdr:rowOff>
        </xdr:from>
        <xdr:to>
          <xdr:col>38</xdr:col>
          <xdr:colOff>0</xdr:colOff>
          <xdr:row>28</xdr:row>
          <xdr:rowOff>9525</xdr:rowOff>
        </xdr:to>
        <xdr:sp macro="" textlink="">
          <xdr:nvSpPr>
            <xdr:cNvPr id="69813" name="Group Box 181" hidden="1">
              <a:extLst>
                <a:ext uri="{63B3BB69-23CF-44E3-9099-C40C66FF867C}">
                  <a14:compatExt spid="_x0000_s69813"/>
                </a:ext>
                <a:ext uri="{FF2B5EF4-FFF2-40B4-BE49-F238E27FC236}">
                  <a16:creationId xmlns:a16="http://schemas.microsoft.com/office/drawing/2014/main" id="{00000000-0008-0000-1C00-0000B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28</xdr:row>
          <xdr:rowOff>9525</xdr:rowOff>
        </xdr:from>
        <xdr:to>
          <xdr:col>38</xdr:col>
          <xdr:colOff>0</xdr:colOff>
          <xdr:row>29</xdr:row>
          <xdr:rowOff>0</xdr:rowOff>
        </xdr:to>
        <xdr:sp macro="" textlink="">
          <xdr:nvSpPr>
            <xdr:cNvPr id="69814" name="Group Box 182" hidden="1">
              <a:extLst>
                <a:ext uri="{63B3BB69-23CF-44E3-9099-C40C66FF867C}">
                  <a14:compatExt spid="_x0000_s69814"/>
                </a:ext>
                <a:ext uri="{FF2B5EF4-FFF2-40B4-BE49-F238E27FC236}">
                  <a16:creationId xmlns:a16="http://schemas.microsoft.com/office/drawing/2014/main" id="{00000000-0008-0000-1C00-0000B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29</xdr:row>
          <xdr:rowOff>0</xdr:rowOff>
        </xdr:from>
        <xdr:to>
          <xdr:col>37</xdr:col>
          <xdr:colOff>1076325</xdr:colOff>
          <xdr:row>30</xdr:row>
          <xdr:rowOff>9525</xdr:rowOff>
        </xdr:to>
        <xdr:sp macro="" textlink="">
          <xdr:nvSpPr>
            <xdr:cNvPr id="69815" name="Group Box 183" hidden="1">
              <a:extLst>
                <a:ext uri="{63B3BB69-23CF-44E3-9099-C40C66FF867C}">
                  <a14:compatExt spid="_x0000_s69815"/>
                </a:ext>
                <a:ext uri="{FF2B5EF4-FFF2-40B4-BE49-F238E27FC236}">
                  <a16:creationId xmlns:a16="http://schemas.microsoft.com/office/drawing/2014/main" id="{00000000-0008-0000-1C00-0000B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30</xdr:row>
          <xdr:rowOff>9525</xdr:rowOff>
        </xdr:from>
        <xdr:to>
          <xdr:col>38</xdr:col>
          <xdr:colOff>0</xdr:colOff>
          <xdr:row>31</xdr:row>
          <xdr:rowOff>9525</xdr:rowOff>
        </xdr:to>
        <xdr:sp macro="" textlink="">
          <xdr:nvSpPr>
            <xdr:cNvPr id="69816" name="Group Box 184" hidden="1">
              <a:extLst>
                <a:ext uri="{63B3BB69-23CF-44E3-9099-C40C66FF867C}">
                  <a14:compatExt spid="_x0000_s69816"/>
                </a:ext>
                <a:ext uri="{FF2B5EF4-FFF2-40B4-BE49-F238E27FC236}">
                  <a16:creationId xmlns:a16="http://schemas.microsoft.com/office/drawing/2014/main" id="{00000000-0008-0000-1C00-0000B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31</xdr:row>
          <xdr:rowOff>9525</xdr:rowOff>
        </xdr:from>
        <xdr:to>
          <xdr:col>38</xdr:col>
          <xdr:colOff>0</xdr:colOff>
          <xdr:row>32</xdr:row>
          <xdr:rowOff>0</xdr:rowOff>
        </xdr:to>
        <xdr:sp macro="" textlink="">
          <xdr:nvSpPr>
            <xdr:cNvPr id="69817" name="Group Box 185" hidden="1">
              <a:extLst>
                <a:ext uri="{63B3BB69-23CF-44E3-9099-C40C66FF867C}">
                  <a14:compatExt spid="_x0000_s69817"/>
                </a:ext>
                <a:ext uri="{FF2B5EF4-FFF2-40B4-BE49-F238E27FC236}">
                  <a16:creationId xmlns:a16="http://schemas.microsoft.com/office/drawing/2014/main" id="{00000000-0008-0000-1C00-0000B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32</xdr:row>
          <xdr:rowOff>0</xdr:rowOff>
        </xdr:from>
        <xdr:to>
          <xdr:col>38</xdr:col>
          <xdr:colOff>0</xdr:colOff>
          <xdr:row>33</xdr:row>
          <xdr:rowOff>19050</xdr:rowOff>
        </xdr:to>
        <xdr:sp macro="" textlink="">
          <xdr:nvSpPr>
            <xdr:cNvPr id="69818" name="Group Box 186" hidden="1">
              <a:extLst>
                <a:ext uri="{63B3BB69-23CF-44E3-9099-C40C66FF867C}">
                  <a14:compatExt spid="_x0000_s69818"/>
                </a:ext>
                <a:ext uri="{FF2B5EF4-FFF2-40B4-BE49-F238E27FC236}">
                  <a16:creationId xmlns:a16="http://schemas.microsoft.com/office/drawing/2014/main" id="{00000000-0008-0000-1C00-0000B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33</xdr:row>
          <xdr:rowOff>9525</xdr:rowOff>
        </xdr:from>
        <xdr:to>
          <xdr:col>38</xdr:col>
          <xdr:colOff>0</xdr:colOff>
          <xdr:row>34</xdr:row>
          <xdr:rowOff>9525</xdr:rowOff>
        </xdr:to>
        <xdr:sp macro="" textlink="">
          <xdr:nvSpPr>
            <xdr:cNvPr id="69819" name="Group Box 187" hidden="1">
              <a:extLst>
                <a:ext uri="{63B3BB69-23CF-44E3-9099-C40C66FF867C}">
                  <a14:compatExt spid="_x0000_s69819"/>
                </a:ext>
                <a:ext uri="{FF2B5EF4-FFF2-40B4-BE49-F238E27FC236}">
                  <a16:creationId xmlns:a16="http://schemas.microsoft.com/office/drawing/2014/main" id="{00000000-0008-0000-1C00-0000B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34</xdr:row>
          <xdr:rowOff>19050</xdr:rowOff>
        </xdr:from>
        <xdr:to>
          <xdr:col>38</xdr:col>
          <xdr:colOff>0</xdr:colOff>
          <xdr:row>35</xdr:row>
          <xdr:rowOff>9525</xdr:rowOff>
        </xdr:to>
        <xdr:sp macro="" textlink="">
          <xdr:nvSpPr>
            <xdr:cNvPr id="69820" name="Group Box 188" hidden="1">
              <a:extLst>
                <a:ext uri="{63B3BB69-23CF-44E3-9099-C40C66FF867C}">
                  <a14:compatExt spid="_x0000_s69820"/>
                </a:ext>
                <a:ext uri="{FF2B5EF4-FFF2-40B4-BE49-F238E27FC236}">
                  <a16:creationId xmlns:a16="http://schemas.microsoft.com/office/drawing/2014/main" id="{00000000-0008-0000-1C00-0000B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35</xdr:row>
          <xdr:rowOff>0</xdr:rowOff>
        </xdr:from>
        <xdr:to>
          <xdr:col>37</xdr:col>
          <xdr:colOff>1076325</xdr:colOff>
          <xdr:row>36</xdr:row>
          <xdr:rowOff>0</xdr:rowOff>
        </xdr:to>
        <xdr:sp macro="" textlink="">
          <xdr:nvSpPr>
            <xdr:cNvPr id="69821" name="Group Box 189" hidden="1">
              <a:extLst>
                <a:ext uri="{63B3BB69-23CF-44E3-9099-C40C66FF867C}">
                  <a14:compatExt spid="_x0000_s69821"/>
                </a:ext>
                <a:ext uri="{FF2B5EF4-FFF2-40B4-BE49-F238E27FC236}">
                  <a16:creationId xmlns:a16="http://schemas.microsoft.com/office/drawing/2014/main" id="{00000000-0008-0000-1C00-0000B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36</xdr:row>
          <xdr:rowOff>9525</xdr:rowOff>
        </xdr:from>
        <xdr:to>
          <xdr:col>37</xdr:col>
          <xdr:colOff>1076325</xdr:colOff>
          <xdr:row>37</xdr:row>
          <xdr:rowOff>9525</xdr:rowOff>
        </xdr:to>
        <xdr:sp macro="" textlink="">
          <xdr:nvSpPr>
            <xdr:cNvPr id="69822" name="Group Box 190" hidden="1">
              <a:extLst>
                <a:ext uri="{63B3BB69-23CF-44E3-9099-C40C66FF867C}">
                  <a14:compatExt spid="_x0000_s69822"/>
                </a:ext>
                <a:ext uri="{FF2B5EF4-FFF2-40B4-BE49-F238E27FC236}">
                  <a16:creationId xmlns:a16="http://schemas.microsoft.com/office/drawing/2014/main" id="{00000000-0008-0000-1C00-0000B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37</xdr:row>
          <xdr:rowOff>0</xdr:rowOff>
        </xdr:from>
        <xdr:to>
          <xdr:col>37</xdr:col>
          <xdr:colOff>1076325</xdr:colOff>
          <xdr:row>38</xdr:row>
          <xdr:rowOff>9525</xdr:rowOff>
        </xdr:to>
        <xdr:sp macro="" textlink="">
          <xdr:nvSpPr>
            <xdr:cNvPr id="69823" name="Group Box 191" hidden="1">
              <a:extLst>
                <a:ext uri="{63B3BB69-23CF-44E3-9099-C40C66FF867C}">
                  <a14:compatExt spid="_x0000_s69823"/>
                </a:ext>
                <a:ext uri="{FF2B5EF4-FFF2-40B4-BE49-F238E27FC236}">
                  <a16:creationId xmlns:a16="http://schemas.microsoft.com/office/drawing/2014/main" id="{00000000-0008-0000-1C00-0000B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38</xdr:row>
          <xdr:rowOff>9525</xdr:rowOff>
        </xdr:from>
        <xdr:to>
          <xdr:col>37</xdr:col>
          <xdr:colOff>1076325</xdr:colOff>
          <xdr:row>39</xdr:row>
          <xdr:rowOff>9525</xdr:rowOff>
        </xdr:to>
        <xdr:sp macro="" textlink="">
          <xdr:nvSpPr>
            <xdr:cNvPr id="69824" name="Group Box 192" hidden="1">
              <a:extLst>
                <a:ext uri="{63B3BB69-23CF-44E3-9099-C40C66FF867C}">
                  <a14:compatExt spid="_x0000_s69824"/>
                </a:ext>
                <a:ext uri="{FF2B5EF4-FFF2-40B4-BE49-F238E27FC236}">
                  <a16:creationId xmlns:a16="http://schemas.microsoft.com/office/drawing/2014/main" id="{00000000-0008-0000-1C00-0000C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39</xdr:row>
          <xdr:rowOff>0</xdr:rowOff>
        </xdr:from>
        <xdr:to>
          <xdr:col>37</xdr:col>
          <xdr:colOff>1076325</xdr:colOff>
          <xdr:row>39</xdr:row>
          <xdr:rowOff>371475</xdr:rowOff>
        </xdr:to>
        <xdr:sp macro="" textlink="">
          <xdr:nvSpPr>
            <xdr:cNvPr id="69825" name="Group Box 193" hidden="1">
              <a:extLst>
                <a:ext uri="{63B3BB69-23CF-44E3-9099-C40C66FF867C}">
                  <a14:compatExt spid="_x0000_s69825"/>
                </a:ext>
                <a:ext uri="{FF2B5EF4-FFF2-40B4-BE49-F238E27FC236}">
                  <a16:creationId xmlns:a16="http://schemas.microsoft.com/office/drawing/2014/main" id="{00000000-0008-0000-1C00-0000C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40</xdr:row>
          <xdr:rowOff>9525</xdr:rowOff>
        </xdr:from>
        <xdr:to>
          <xdr:col>38</xdr:col>
          <xdr:colOff>0</xdr:colOff>
          <xdr:row>41</xdr:row>
          <xdr:rowOff>9525</xdr:rowOff>
        </xdr:to>
        <xdr:sp macro="" textlink="">
          <xdr:nvSpPr>
            <xdr:cNvPr id="69826" name="Group Box 194" hidden="1">
              <a:extLst>
                <a:ext uri="{63B3BB69-23CF-44E3-9099-C40C66FF867C}">
                  <a14:compatExt spid="_x0000_s69826"/>
                </a:ext>
                <a:ext uri="{FF2B5EF4-FFF2-40B4-BE49-F238E27FC236}">
                  <a16:creationId xmlns:a16="http://schemas.microsoft.com/office/drawing/2014/main" id="{00000000-0008-0000-1C00-0000C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41</xdr:row>
          <xdr:rowOff>9525</xdr:rowOff>
        </xdr:from>
        <xdr:to>
          <xdr:col>37</xdr:col>
          <xdr:colOff>1076325</xdr:colOff>
          <xdr:row>42</xdr:row>
          <xdr:rowOff>9525</xdr:rowOff>
        </xdr:to>
        <xdr:sp macro="" textlink="">
          <xdr:nvSpPr>
            <xdr:cNvPr id="69827" name="Group Box 195" hidden="1">
              <a:extLst>
                <a:ext uri="{63B3BB69-23CF-44E3-9099-C40C66FF867C}">
                  <a14:compatExt spid="_x0000_s69827"/>
                </a:ext>
                <a:ext uri="{FF2B5EF4-FFF2-40B4-BE49-F238E27FC236}">
                  <a16:creationId xmlns:a16="http://schemas.microsoft.com/office/drawing/2014/main" id="{00000000-0008-0000-1C00-0000C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42</xdr:row>
          <xdr:rowOff>0</xdr:rowOff>
        </xdr:from>
        <xdr:to>
          <xdr:col>37</xdr:col>
          <xdr:colOff>1076325</xdr:colOff>
          <xdr:row>43</xdr:row>
          <xdr:rowOff>0</xdr:rowOff>
        </xdr:to>
        <xdr:sp macro="" textlink="">
          <xdr:nvSpPr>
            <xdr:cNvPr id="69828" name="Group Box 196" hidden="1">
              <a:extLst>
                <a:ext uri="{63B3BB69-23CF-44E3-9099-C40C66FF867C}">
                  <a14:compatExt spid="_x0000_s69828"/>
                </a:ext>
                <a:ext uri="{FF2B5EF4-FFF2-40B4-BE49-F238E27FC236}">
                  <a16:creationId xmlns:a16="http://schemas.microsoft.com/office/drawing/2014/main" id="{00000000-0008-0000-1C00-0000C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43</xdr:row>
          <xdr:rowOff>9525</xdr:rowOff>
        </xdr:from>
        <xdr:to>
          <xdr:col>37</xdr:col>
          <xdr:colOff>1076325</xdr:colOff>
          <xdr:row>44</xdr:row>
          <xdr:rowOff>9525</xdr:rowOff>
        </xdr:to>
        <xdr:sp macro="" textlink="">
          <xdr:nvSpPr>
            <xdr:cNvPr id="69829" name="Group Box 197" hidden="1">
              <a:extLst>
                <a:ext uri="{63B3BB69-23CF-44E3-9099-C40C66FF867C}">
                  <a14:compatExt spid="_x0000_s69829"/>
                </a:ext>
                <a:ext uri="{FF2B5EF4-FFF2-40B4-BE49-F238E27FC236}">
                  <a16:creationId xmlns:a16="http://schemas.microsoft.com/office/drawing/2014/main" id="{00000000-0008-0000-1C00-0000C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44</xdr:row>
          <xdr:rowOff>0</xdr:rowOff>
        </xdr:from>
        <xdr:to>
          <xdr:col>38</xdr:col>
          <xdr:colOff>0</xdr:colOff>
          <xdr:row>45</xdr:row>
          <xdr:rowOff>19050</xdr:rowOff>
        </xdr:to>
        <xdr:sp macro="" textlink="">
          <xdr:nvSpPr>
            <xdr:cNvPr id="69830" name="Group Box 198" hidden="1">
              <a:extLst>
                <a:ext uri="{63B3BB69-23CF-44E3-9099-C40C66FF867C}">
                  <a14:compatExt spid="_x0000_s69830"/>
                </a:ext>
                <a:ext uri="{FF2B5EF4-FFF2-40B4-BE49-F238E27FC236}">
                  <a16:creationId xmlns:a16="http://schemas.microsoft.com/office/drawing/2014/main" id="{00000000-0008-0000-1C00-0000C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45</xdr:row>
          <xdr:rowOff>0</xdr:rowOff>
        </xdr:from>
        <xdr:to>
          <xdr:col>37</xdr:col>
          <xdr:colOff>1076325</xdr:colOff>
          <xdr:row>46</xdr:row>
          <xdr:rowOff>0</xdr:rowOff>
        </xdr:to>
        <xdr:sp macro="" textlink="">
          <xdr:nvSpPr>
            <xdr:cNvPr id="69831" name="Group Box 199" hidden="1">
              <a:extLst>
                <a:ext uri="{63B3BB69-23CF-44E3-9099-C40C66FF867C}">
                  <a14:compatExt spid="_x0000_s69831"/>
                </a:ext>
                <a:ext uri="{FF2B5EF4-FFF2-40B4-BE49-F238E27FC236}">
                  <a16:creationId xmlns:a16="http://schemas.microsoft.com/office/drawing/2014/main" id="{00000000-0008-0000-1C00-0000C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46</xdr:row>
          <xdr:rowOff>9525</xdr:rowOff>
        </xdr:from>
        <xdr:to>
          <xdr:col>37</xdr:col>
          <xdr:colOff>1076325</xdr:colOff>
          <xdr:row>47</xdr:row>
          <xdr:rowOff>0</xdr:rowOff>
        </xdr:to>
        <xdr:sp macro="" textlink="">
          <xdr:nvSpPr>
            <xdr:cNvPr id="69832" name="Group Box 200" hidden="1">
              <a:extLst>
                <a:ext uri="{63B3BB69-23CF-44E3-9099-C40C66FF867C}">
                  <a14:compatExt spid="_x0000_s69832"/>
                </a:ext>
                <a:ext uri="{FF2B5EF4-FFF2-40B4-BE49-F238E27FC236}">
                  <a16:creationId xmlns:a16="http://schemas.microsoft.com/office/drawing/2014/main" id="{00000000-0008-0000-1C00-0000C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47</xdr:row>
          <xdr:rowOff>0</xdr:rowOff>
        </xdr:from>
        <xdr:to>
          <xdr:col>37</xdr:col>
          <xdr:colOff>1076325</xdr:colOff>
          <xdr:row>48</xdr:row>
          <xdr:rowOff>9525</xdr:rowOff>
        </xdr:to>
        <xdr:sp macro="" textlink="">
          <xdr:nvSpPr>
            <xdr:cNvPr id="69833" name="Group Box 201" hidden="1">
              <a:extLst>
                <a:ext uri="{63B3BB69-23CF-44E3-9099-C40C66FF867C}">
                  <a14:compatExt spid="_x0000_s69833"/>
                </a:ext>
                <a:ext uri="{FF2B5EF4-FFF2-40B4-BE49-F238E27FC236}">
                  <a16:creationId xmlns:a16="http://schemas.microsoft.com/office/drawing/2014/main" id="{00000000-0008-0000-1C00-0000C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48</xdr:row>
          <xdr:rowOff>9525</xdr:rowOff>
        </xdr:from>
        <xdr:to>
          <xdr:col>38</xdr:col>
          <xdr:colOff>0</xdr:colOff>
          <xdr:row>49</xdr:row>
          <xdr:rowOff>19050</xdr:rowOff>
        </xdr:to>
        <xdr:sp macro="" textlink="">
          <xdr:nvSpPr>
            <xdr:cNvPr id="69834" name="Group Box 202" hidden="1">
              <a:extLst>
                <a:ext uri="{63B3BB69-23CF-44E3-9099-C40C66FF867C}">
                  <a14:compatExt spid="_x0000_s69834"/>
                </a:ext>
                <a:ext uri="{FF2B5EF4-FFF2-40B4-BE49-F238E27FC236}">
                  <a16:creationId xmlns:a16="http://schemas.microsoft.com/office/drawing/2014/main" id="{00000000-0008-0000-1C00-0000C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49</xdr:row>
          <xdr:rowOff>0</xdr:rowOff>
        </xdr:from>
        <xdr:to>
          <xdr:col>38</xdr:col>
          <xdr:colOff>0</xdr:colOff>
          <xdr:row>49</xdr:row>
          <xdr:rowOff>371475</xdr:rowOff>
        </xdr:to>
        <xdr:sp macro="" textlink="">
          <xdr:nvSpPr>
            <xdr:cNvPr id="69835" name="Group Box 203" hidden="1">
              <a:extLst>
                <a:ext uri="{63B3BB69-23CF-44E3-9099-C40C66FF867C}">
                  <a14:compatExt spid="_x0000_s69835"/>
                </a:ext>
                <a:ext uri="{FF2B5EF4-FFF2-40B4-BE49-F238E27FC236}">
                  <a16:creationId xmlns:a16="http://schemas.microsoft.com/office/drawing/2014/main" id="{00000000-0008-0000-1C00-0000C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50</xdr:row>
          <xdr:rowOff>0</xdr:rowOff>
        </xdr:from>
        <xdr:to>
          <xdr:col>38</xdr:col>
          <xdr:colOff>0</xdr:colOff>
          <xdr:row>51</xdr:row>
          <xdr:rowOff>0</xdr:rowOff>
        </xdr:to>
        <xdr:sp macro="" textlink="">
          <xdr:nvSpPr>
            <xdr:cNvPr id="69836" name="Group Box 204" hidden="1">
              <a:extLst>
                <a:ext uri="{63B3BB69-23CF-44E3-9099-C40C66FF867C}">
                  <a14:compatExt spid="_x0000_s69836"/>
                </a:ext>
                <a:ext uri="{FF2B5EF4-FFF2-40B4-BE49-F238E27FC236}">
                  <a16:creationId xmlns:a16="http://schemas.microsoft.com/office/drawing/2014/main" id="{00000000-0008-0000-1C00-0000C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51</xdr:row>
          <xdr:rowOff>0</xdr:rowOff>
        </xdr:from>
        <xdr:to>
          <xdr:col>37</xdr:col>
          <xdr:colOff>1076325</xdr:colOff>
          <xdr:row>51</xdr:row>
          <xdr:rowOff>361950</xdr:rowOff>
        </xdr:to>
        <xdr:sp macro="" textlink="">
          <xdr:nvSpPr>
            <xdr:cNvPr id="69837" name="Group Box 205" hidden="1">
              <a:extLst>
                <a:ext uri="{63B3BB69-23CF-44E3-9099-C40C66FF867C}">
                  <a14:compatExt spid="_x0000_s69837"/>
                </a:ext>
                <a:ext uri="{FF2B5EF4-FFF2-40B4-BE49-F238E27FC236}">
                  <a16:creationId xmlns:a16="http://schemas.microsoft.com/office/drawing/2014/main" id="{00000000-0008-0000-1C00-0000C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11</xdr:row>
          <xdr:rowOff>9525</xdr:rowOff>
        </xdr:from>
        <xdr:to>
          <xdr:col>41</xdr:col>
          <xdr:colOff>1409700</xdr:colOff>
          <xdr:row>12</xdr:row>
          <xdr:rowOff>9525</xdr:rowOff>
        </xdr:to>
        <xdr:sp macro="" textlink="">
          <xdr:nvSpPr>
            <xdr:cNvPr id="69838" name="Group Box 206" hidden="1">
              <a:extLst>
                <a:ext uri="{63B3BB69-23CF-44E3-9099-C40C66FF867C}">
                  <a14:compatExt spid="_x0000_s69838"/>
                </a:ext>
                <a:ext uri="{FF2B5EF4-FFF2-40B4-BE49-F238E27FC236}">
                  <a16:creationId xmlns:a16="http://schemas.microsoft.com/office/drawing/2014/main" id="{00000000-0008-0000-1C00-0000C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12</xdr:row>
          <xdr:rowOff>9525</xdr:rowOff>
        </xdr:from>
        <xdr:to>
          <xdr:col>41</xdr:col>
          <xdr:colOff>1409700</xdr:colOff>
          <xdr:row>13</xdr:row>
          <xdr:rowOff>9525</xdr:rowOff>
        </xdr:to>
        <xdr:sp macro="" textlink="">
          <xdr:nvSpPr>
            <xdr:cNvPr id="69839" name="Group Box 207" hidden="1">
              <a:extLst>
                <a:ext uri="{63B3BB69-23CF-44E3-9099-C40C66FF867C}">
                  <a14:compatExt spid="_x0000_s69839"/>
                </a:ext>
                <a:ext uri="{FF2B5EF4-FFF2-40B4-BE49-F238E27FC236}">
                  <a16:creationId xmlns:a16="http://schemas.microsoft.com/office/drawing/2014/main" id="{00000000-0008-0000-1C00-0000C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13</xdr:row>
          <xdr:rowOff>9525</xdr:rowOff>
        </xdr:from>
        <xdr:to>
          <xdr:col>41</xdr:col>
          <xdr:colOff>1419225</xdr:colOff>
          <xdr:row>13</xdr:row>
          <xdr:rowOff>371475</xdr:rowOff>
        </xdr:to>
        <xdr:sp macro="" textlink="">
          <xdr:nvSpPr>
            <xdr:cNvPr id="69840" name="Group Box 208" hidden="1">
              <a:extLst>
                <a:ext uri="{63B3BB69-23CF-44E3-9099-C40C66FF867C}">
                  <a14:compatExt spid="_x0000_s69840"/>
                </a:ext>
                <a:ext uri="{FF2B5EF4-FFF2-40B4-BE49-F238E27FC236}">
                  <a16:creationId xmlns:a16="http://schemas.microsoft.com/office/drawing/2014/main" id="{00000000-0008-0000-1C00-0000D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14</xdr:row>
          <xdr:rowOff>0</xdr:rowOff>
        </xdr:from>
        <xdr:to>
          <xdr:col>41</xdr:col>
          <xdr:colOff>1409700</xdr:colOff>
          <xdr:row>15</xdr:row>
          <xdr:rowOff>9525</xdr:rowOff>
        </xdr:to>
        <xdr:sp macro="" textlink="">
          <xdr:nvSpPr>
            <xdr:cNvPr id="69841" name="Group Box 209" hidden="1">
              <a:extLst>
                <a:ext uri="{63B3BB69-23CF-44E3-9099-C40C66FF867C}">
                  <a14:compatExt spid="_x0000_s69841"/>
                </a:ext>
                <a:ext uri="{FF2B5EF4-FFF2-40B4-BE49-F238E27FC236}">
                  <a16:creationId xmlns:a16="http://schemas.microsoft.com/office/drawing/2014/main" id="{00000000-0008-0000-1C00-0000D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15</xdr:row>
          <xdr:rowOff>9525</xdr:rowOff>
        </xdr:from>
        <xdr:to>
          <xdr:col>41</xdr:col>
          <xdr:colOff>1409700</xdr:colOff>
          <xdr:row>16</xdr:row>
          <xdr:rowOff>9525</xdr:rowOff>
        </xdr:to>
        <xdr:sp macro="" textlink="">
          <xdr:nvSpPr>
            <xdr:cNvPr id="69842" name="Group Box 210" hidden="1">
              <a:extLst>
                <a:ext uri="{63B3BB69-23CF-44E3-9099-C40C66FF867C}">
                  <a14:compatExt spid="_x0000_s69842"/>
                </a:ext>
                <a:ext uri="{FF2B5EF4-FFF2-40B4-BE49-F238E27FC236}">
                  <a16:creationId xmlns:a16="http://schemas.microsoft.com/office/drawing/2014/main" id="{00000000-0008-0000-1C00-0000D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16</xdr:row>
          <xdr:rowOff>0</xdr:rowOff>
        </xdr:from>
        <xdr:to>
          <xdr:col>41</xdr:col>
          <xdr:colOff>1409700</xdr:colOff>
          <xdr:row>17</xdr:row>
          <xdr:rowOff>9525</xdr:rowOff>
        </xdr:to>
        <xdr:sp macro="" textlink="">
          <xdr:nvSpPr>
            <xdr:cNvPr id="69843" name="Group Box 211" hidden="1">
              <a:extLst>
                <a:ext uri="{63B3BB69-23CF-44E3-9099-C40C66FF867C}">
                  <a14:compatExt spid="_x0000_s69843"/>
                </a:ext>
                <a:ext uri="{FF2B5EF4-FFF2-40B4-BE49-F238E27FC236}">
                  <a16:creationId xmlns:a16="http://schemas.microsoft.com/office/drawing/2014/main" id="{00000000-0008-0000-1C00-0000D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17</xdr:row>
          <xdr:rowOff>19050</xdr:rowOff>
        </xdr:from>
        <xdr:to>
          <xdr:col>41</xdr:col>
          <xdr:colOff>1409700</xdr:colOff>
          <xdr:row>18</xdr:row>
          <xdr:rowOff>0</xdr:rowOff>
        </xdr:to>
        <xdr:sp macro="" textlink="">
          <xdr:nvSpPr>
            <xdr:cNvPr id="69844" name="Group Box 212" hidden="1">
              <a:extLst>
                <a:ext uri="{63B3BB69-23CF-44E3-9099-C40C66FF867C}">
                  <a14:compatExt spid="_x0000_s69844"/>
                </a:ext>
                <a:ext uri="{FF2B5EF4-FFF2-40B4-BE49-F238E27FC236}">
                  <a16:creationId xmlns:a16="http://schemas.microsoft.com/office/drawing/2014/main" id="{00000000-0008-0000-1C00-0000D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18</xdr:row>
          <xdr:rowOff>9525</xdr:rowOff>
        </xdr:from>
        <xdr:to>
          <xdr:col>41</xdr:col>
          <xdr:colOff>1409700</xdr:colOff>
          <xdr:row>19</xdr:row>
          <xdr:rowOff>19050</xdr:rowOff>
        </xdr:to>
        <xdr:sp macro="" textlink="">
          <xdr:nvSpPr>
            <xdr:cNvPr id="69845" name="Group Box 213" hidden="1">
              <a:extLst>
                <a:ext uri="{63B3BB69-23CF-44E3-9099-C40C66FF867C}">
                  <a14:compatExt spid="_x0000_s69845"/>
                </a:ext>
                <a:ext uri="{FF2B5EF4-FFF2-40B4-BE49-F238E27FC236}">
                  <a16:creationId xmlns:a16="http://schemas.microsoft.com/office/drawing/2014/main" id="{00000000-0008-0000-1C00-0000D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19</xdr:row>
          <xdr:rowOff>9525</xdr:rowOff>
        </xdr:from>
        <xdr:to>
          <xdr:col>41</xdr:col>
          <xdr:colOff>1409700</xdr:colOff>
          <xdr:row>20</xdr:row>
          <xdr:rowOff>9525</xdr:rowOff>
        </xdr:to>
        <xdr:sp macro="" textlink="">
          <xdr:nvSpPr>
            <xdr:cNvPr id="69846" name="Group Box 214" hidden="1">
              <a:extLst>
                <a:ext uri="{63B3BB69-23CF-44E3-9099-C40C66FF867C}">
                  <a14:compatExt spid="_x0000_s69846"/>
                </a:ext>
                <a:ext uri="{FF2B5EF4-FFF2-40B4-BE49-F238E27FC236}">
                  <a16:creationId xmlns:a16="http://schemas.microsoft.com/office/drawing/2014/main" id="{00000000-0008-0000-1C00-0000D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20</xdr:row>
          <xdr:rowOff>0</xdr:rowOff>
        </xdr:from>
        <xdr:to>
          <xdr:col>41</xdr:col>
          <xdr:colOff>1409700</xdr:colOff>
          <xdr:row>21</xdr:row>
          <xdr:rowOff>0</xdr:rowOff>
        </xdr:to>
        <xdr:sp macro="" textlink="">
          <xdr:nvSpPr>
            <xdr:cNvPr id="69847" name="Group Box 215" hidden="1">
              <a:extLst>
                <a:ext uri="{63B3BB69-23CF-44E3-9099-C40C66FF867C}">
                  <a14:compatExt spid="_x0000_s69847"/>
                </a:ext>
                <a:ext uri="{FF2B5EF4-FFF2-40B4-BE49-F238E27FC236}">
                  <a16:creationId xmlns:a16="http://schemas.microsoft.com/office/drawing/2014/main" id="{00000000-0008-0000-1C00-0000D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21</xdr:row>
          <xdr:rowOff>9525</xdr:rowOff>
        </xdr:from>
        <xdr:to>
          <xdr:col>41</xdr:col>
          <xdr:colOff>1409700</xdr:colOff>
          <xdr:row>22</xdr:row>
          <xdr:rowOff>0</xdr:rowOff>
        </xdr:to>
        <xdr:sp macro="" textlink="">
          <xdr:nvSpPr>
            <xdr:cNvPr id="69848" name="Group Box 216" hidden="1">
              <a:extLst>
                <a:ext uri="{63B3BB69-23CF-44E3-9099-C40C66FF867C}">
                  <a14:compatExt spid="_x0000_s69848"/>
                </a:ext>
                <a:ext uri="{FF2B5EF4-FFF2-40B4-BE49-F238E27FC236}">
                  <a16:creationId xmlns:a16="http://schemas.microsoft.com/office/drawing/2014/main" id="{00000000-0008-0000-1C00-0000D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22</xdr:row>
          <xdr:rowOff>9525</xdr:rowOff>
        </xdr:from>
        <xdr:to>
          <xdr:col>41</xdr:col>
          <xdr:colOff>1409700</xdr:colOff>
          <xdr:row>23</xdr:row>
          <xdr:rowOff>0</xdr:rowOff>
        </xdr:to>
        <xdr:sp macro="" textlink="">
          <xdr:nvSpPr>
            <xdr:cNvPr id="69849" name="Group Box 217" hidden="1">
              <a:extLst>
                <a:ext uri="{63B3BB69-23CF-44E3-9099-C40C66FF867C}">
                  <a14:compatExt spid="_x0000_s69849"/>
                </a:ext>
                <a:ext uri="{FF2B5EF4-FFF2-40B4-BE49-F238E27FC236}">
                  <a16:creationId xmlns:a16="http://schemas.microsoft.com/office/drawing/2014/main" id="{00000000-0008-0000-1C00-0000D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23</xdr:row>
          <xdr:rowOff>0</xdr:rowOff>
        </xdr:from>
        <xdr:to>
          <xdr:col>41</xdr:col>
          <xdr:colOff>1409700</xdr:colOff>
          <xdr:row>24</xdr:row>
          <xdr:rowOff>9525</xdr:rowOff>
        </xdr:to>
        <xdr:sp macro="" textlink="">
          <xdr:nvSpPr>
            <xdr:cNvPr id="69850" name="Group Box 218" hidden="1">
              <a:extLst>
                <a:ext uri="{63B3BB69-23CF-44E3-9099-C40C66FF867C}">
                  <a14:compatExt spid="_x0000_s69850"/>
                </a:ext>
                <a:ext uri="{FF2B5EF4-FFF2-40B4-BE49-F238E27FC236}">
                  <a16:creationId xmlns:a16="http://schemas.microsoft.com/office/drawing/2014/main" id="{00000000-0008-0000-1C00-0000D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24</xdr:row>
          <xdr:rowOff>0</xdr:rowOff>
        </xdr:from>
        <xdr:to>
          <xdr:col>41</xdr:col>
          <xdr:colOff>1409700</xdr:colOff>
          <xdr:row>25</xdr:row>
          <xdr:rowOff>0</xdr:rowOff>
        </xdr:to>
        <xdr:sp macro="" textlink="">
          <xdr:nvSpPr>
            <xdr:cNvPr id="69851" name="Group Box 219" hidden="1">
              <a:extLst>
                <a:ext uri="{63B3BB69-23CF-44E3-9099-C40C66FF867C}">
                  <a14:compatExt spid="_x0000_s69851"/>
                </a:ext>
                <a:ext uri="{FF2B5EF4-FFF2-40B4-BE49-F238E27FC236}">
                  <a16:creationId xmlns:a16="http://schemas.microsoft.com/office/drawing/2014/main" id="{00000000-0008-0000-1C00-0000D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25</xdr:row>
          <xdr:rowOff>0</xdr:rowOff>
        </xdr:from>
        <xdr:to>
          <xdr:col>41</xdr:col>
          <xdr:colOff>1409700</xdr:colOff>
          <xdr:row>26</xdr:row>
          <xdr:rowOff>0</xdr:rowOff>
        </xdr:to>
        <xdr:sp macro="" textlink="">
          <xdr:nvSpPr>
            <xdr:cNvPr id="69852" name="Group Box 220" hidden="1">
              <a:extLst>
                <a:ext uri="{63B3BB69-23CF-44E3-9099-C40C66FF867C}">
                  <a14:compatExt spid="_x0000_s69852"/>
                </a:ext>
                <a:ext uri="{FF2B5EF4-FFF2-40B4-BE49-F238E27FC236}">
                  <a16:creationId xmlns:a16="http://schemas.microsoft.com/office/drawing/2014/main" id="{00000000-0008-0000-1C00-0000D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26</xdr:row>
          <xdr:rowOff>9525</xdr:rowOff>
        </xdr:from>
        <xdr:to>
          <xdr:col>41</xdr:col>
          <xdr:colOff>1409700</xdr:colOff>
          <xdr:row>27</xdr:row>
          <xdr:rowOff>9525</xdr:rowOff>
        </xdr:to>
        <xdr:sp macro="" textlink="">
          <xdr:nvSpPr>
            <xdr:cNvPr id="69853" name="Group Box 221" hidden="1">
              <a:extLst>
                <a:ext uri="{63B3BB69-23CF-44E3-9099-C40C66FF867C}">
                  <a14:compatExt spid="_x0000_s69853"/>
                </a:ext>
                <a:ext uri="{FF2B5EF4-FFF2-40B4-BE49-F238E27FC236}">
                  <a16:creationId xmlns:a16="http://schemas.microsoft.com/office/drawing/2014/main" id="{00000000-0008-0000-1C00-0000D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27</xdr:row>
          <xdr:rowOff>19050</xdr:rowOff>
        </xdr:from>
        <xdr:to>
          <xdr:col>41</xdr:col>
          <xdr:colOff>1409700</xdr:colOff>
          <xdr:row>28</xdr:row>
          <xdr:rowOff>9525</xdr:rowOff>
        </xdr:to>
        <xdr:sp macro="" textlink="">
          <xdr:nvSpPr>
            <xdr:cNvPr id="69854" name="Group Box 222" hidden="1">
              <a:extLst>
                <a:ext uri="{63B3BB69-23CF-44E3-9099-C40C66FF867C}">
                  <a14:compatExt spid="_x0000_s69854"/>
                </a:ext>
                <a:ext uri="{FF2B5EF4-FFF2-40B4-BE49-F238E27FC236}">
                  <a16:creationId xmlns:a16="http://schemas.microsoft.com/office/drawing/2014/main" id="{00000000-0008-0000-1C00-0000D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9525</xdr:rowOff>
        </xdr:from>
        <xdr:to>
          <xdr:col>41</xdr:col>
          <xdr:colOff>1409700</xdr:colOff>
          <xdr:row>29</xdr:row>
          <xdr:rowOff>9525</xdr:rowOff>
        </xdr:to>
        <xdr:sp macro="" textlink="">
          <xdr:nvSpPr>
            <xdr:cNvPr id="69855" name="Group Box 223" hidden="1">
              <a:extLst>
                <a:ext uri="{63B3BB69-23CF-44E3-9099-C40C66FF867C}">
                  <a14:compatExt spid="_x0000_s69855"/>
                </a:ext>
                <a:ext uri="{FF2B5EF4-FFF2-40B4-BE49-F238E27FC236}">
                  <a16:creationId xmlns:a16="http://schemas.microsoft.com/office/drawing/2014/main" id="{00000000-0008-0000-1C00-0000D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29</xdr:row>
          <xdr:rowOff>9525</xdr:rowOff>
        </xdr:from>
        <xdr:to>
          <xdr:col>41</xdr:col>
          <xdr:colOff>1409700</xdr:colOff>
          <xdr:row>29</xdr:row>
          <xdr:rowOff>371475</xdr:rowOff>
        </xdr:to>
        <xdr:sp macro="" textlink="">
          <xdr:nvSpPr>
            <xdr:cNvPr id="69856" name="Group Box 224" hidden="1">
              <a:extLst>
                <a:ext uri="{63B3BB69-23CF-44E3-9099-C40C66FF867C}">
                  <a14:compatExt spid="_x0000_s69856"/>
                </a:ext>
                <a:ext uri="{FF2B5EF4-FFF2-40B4-BE49-F238E27FC236}">
                  <a16:creationId xmlns:a16="http://schemas.microsoft.com/office/drawing/2014/main" id="{00000000-0008-0000-1C00-0000E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30</xdr:row>
          <xdr:rowOff>0</xdr:rowOff>
        </xdr:from>
        <xdr:to>
          <xdr:col>41</xdr:col>
          <xdr:colOff>1409700</xdr:colOff>
          <xdr:row>31</xdr:row>
          <xdr:rowOff>0</xdr:rowOff>
        </xdr:to>
        <xdr:sp macro="" textlink="">
          <xdr:nvSpPr>
            <xdr:cNvPr id="69857" name="Group Box 225" hidden="1">
              <a:extLst>
                <a:ext uri="{63B3BB69-23CF-44E3-9099-C40C66FF867C}">
                  <a14:compatExt spid="_x0000_s69857"/>
                </a:ext>
                <a:ext uri="{FF2B5EF4-FFF2-40B4-BE49-F238E27FC236}">
                  <a16:creationId xmlns:a16="http://schemas.microsoft.com/office/drawing/2014/main" id="{00000000-0008-0000-1C00-0000E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31</xdr:row>
          <xdr:rowOff>9525</xdr:rowOff>
        </xdr:from>
        <xdr:to>
          <xdr:col>41</xdr:col>
          <xdr:colOff>1409700</xdr:colOff>
          <xdr:row>32</xdr:row>
          <xdr:rowOff>19050</xdr:rowOff>
        </xdr:to>
        <xdr:sp macro="" textlink="">
          <xdr:nvSpPr>
            <xdr:cNvPr id="69858" name="Group Box 226" hidden="1">
              <a:extLst>
                <a:ext uri="{63B3BB69-23CF-44E3-9099-C40C66FF867C}">
                  <a14:compatExt spid="_x0000_s69858"/>
                </a:ext>
                <a:ext uri="{FF2B5EF4-FFF2-40B4-BE49-F238E27FC236}">
                  <a16:creationId xmlns:a16="http://schemas.microsoft.com/office/drawing/2014/main" id="{00000000-0008-0000-1C00-0000E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32</xdr:row>
          <xdr:rowOff>9525</xdr:rowOff>
        </xdr:from>
        <xdr:to>
          <xdr:col>41</xdr:col>
          <xdr:colOff>1409700</xdr:colOff>
          <xdr:row>33</xdr:row>
          <xdr:rowOff>19050</xdr:rowOff>
        </xdr:to>
        <xdr:sp macro="" textlink="">
          <xdr:nvSpPr>
            <xdr:cNvPr id="69859" name="Group Box 227" hidden="1">
              <a:extLst>
                <a:ext uri="{63B3BB69-23CF-44E3-9099-C40C66FF867C}">
                  <a14:compatExt spid="_x0000_s69859"/>
                </a:ext>
                <a:ext uri="{FF2B5EF4-FFF2-40B4-BE49-F238E27FC236}">
                  <a16:creationId xmlns:a16="http://schemas.microsoft.com/office/drawing/2014/main" id="{00000000-0008-0000-1C00-0000E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33</xdr:row>
          <xdr:rowOff>19050</xdr:rowOff>
        </xdr:from>
        <xdr:to>
          <xdr:col>41</xdr:col>
          <xdr:colOff>1419225</xdr:colOff>
          <xdr:row>33</xdr:row>
          <xdr:rowOff>371475</xdr:rowOff>
        </xdr:to>
        <xdr:sp macro="" textlink="">
          <xdr:nvSpPr>
            <xdr:cNvPr id="69860" name="Group Box 228" hidden="1">
              <a:extLst>
                <a:ext uri="{63B3BB69-23CF-44E3-9099-C40C66FF867C}">
                  <a14:compatExt spid="_x0000_s69860"/>
                </a:ext>
                <a:ext uri="{FF2B5EF4-FFF2-40B4-BE49-F238E27FC236}">
                  <a16:creationId xmlns:a16="http://schemas.microsoft.com/office/drawing/2014/main" id="{00000000-0008-0000-1C00-0000E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xdr:rowOff>
        </xdr:from>
        <xdr:to>
          <xdr:col>41</xdr:col>
          <xdr:colOff>1409700</xdr:colOff>
          <xdr:row>35</xdr:row>
          <xdr:rowOff>0</xdr:rowOff>
        </xdr:to>
        <xdr:sp macro="" textlink="">
          <xdr:nvSpPr>
            <xdr:cNvPr id="69861" name="Group Box 229" hidden="1">
              <a:extLst>
                <a:ext uri="{63B3BB69-23CF-44E3-9099-C40C66FF867C}">
                  <a14:compatExt spid="_x0000_s69861"/>
                </a:ext>
                <a:ext uri="{FF2B5EF4-FFF2-40B4-BE49-F238E27FC236}">
                  <a16:creationId xmlns:a16="http://schemas.microsoft.com/office/drawing/2014/main" id="{00000000-0008-0000-1C00-0000E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35</xdr:row>
          <xdr:rowOff>9525</xdr:rowOff>
        </xdr:from>
        <xdr:to>
          <xdr:col>41</xdr:col>
          <xdr:colOff>1409700</xdr:colOff>
          <xdr:row>36</xdr:row>
          <xdr:rowOff>0</xdr:rowOff>
        </xdr:to>
        <xdr:sp macro="" textlink="">
          <xdr:nvSpPr>
            <xdr:cNvPr id="69862" name="Group Box 230" hidden="1">
              <a:extLst>
                <a:ext uri="{63B3BB69-23CF-44E3-9099-C40C66FF867C}">
                  <a14:compatExt spid="_x0000_s69862"/>
                </a:ext>
                <a:ext uri="{FF2B5EF4-FFF2-40B4-BE49-F238E27FC236}">
                  <a16:creationId xmlns:a16="http://schemas.microsoft.com/office/drawing/2014/main" id="{00000000-0008-0000-1C00-0000E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36</xdr:row>
          <xdr:rowOff>0</xdr:rowOff>
        </xdr:from>
        <xdr:to>
          <xdr:col>41</xdr:col>
          <xdr:colOff>1409700</xdr:colOff>
          <xdr:row>37</xdr:row>
          <xdr:rowOff>0</xdr:rowOff>
        </xdr:to>
        <xdr:sp macro="" textlink="">
          <xdr:nvSpPr>
            <xdr:cNvPr id="69863" name="Group Box 231" hidden="1">
              <a:extLst>
                <a:ext uri="{63B3BB69-23CF-44E3-9099-C40C66FF867C}">
                  <a14:compatExt spid="_x0000_s69863"/>
                </a:ext>
                <a:ext uri="{FF2B5EF4-FFF2-40B4-BE49-F238E27FC236}">
                  <a16:creationId xmlns:a16="http://schemas.microsoft.com/office/drawing/2014/main" id="{00000000-0008-0000-1C00-0000E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37</xdr:row>
          <xdr:rowOff>9525</xdr:rowOff>
        </xdr:from>
        <xdr:to>
          <xdr:col>41</xdr:col>
          <xdr:colOff>1409700</xdr:colOff>
          <xdr:row>38</xdr:row>
          <xdr:rowOff>0</xdr:rowOff>
        </xdr:to>
        <xdr:sp macro="" textlink="">
          <xdr:nvSpPr>
            <xdr:cNvPr id="69864" name="Group Box 232" hidden="1">
              <a:extLst>
                <a:ext uri="{63B3BB69-23CF-44E3-9099-C40C66FF867C}">
                  <a14:compatExt spid="_x0000_s69864"/>
                </a:ext>
                <a:ext uri="{FF2B5EF4-FFF2-40B4-BE49-F238E27FC236}">
                  <a16:creationId xmlns:a16="http://schemas.microsoft.com/office/drawing/2014/main" id="{00000000-0008-0000-1C00-0000E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37</xdr:row>
          <xdr:rowOff>381000</xdr:rowOff>
        </xdr:from>
        <xdr:to>
          <xdr:col>41</xdr:col>
          <xdr:colOff>1409700</xdr:colOff>
          <xdr:row>39</xdr:row>
          <xdr:rowOff>0</xdr:rowOff>
        </xdr:to>
        <xdr:sp macro="" textlink="">
          <xdr:nvSpPr>
            <xdr:cNvPr id="69865" name="Group Box 233" hidden="1">
              <a:extLst>
                <a:ext uri="{63B3BB69-23CF-44E3-9099-C40C66FF867C}">
                  <a14:compatExt spid="_x0000_s69865"/>
                </a:ext>
                <a:ext uri="{FF2B5EF4-FFF2-40B4-BE49-F238E27FC236}">
                  <a16:creationId xmlns:a16="http://schemas.microsoft.com/office/drawing/2014/main" id="{00000000-0008-0000-1C00-0000E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39</xdr:row>
          <xdr:rowOff>9525</xdr:rowOff>
        </xdr:from>
        <xdr:to>
          <xdr:col>41</xdr:col>
          <xdr:colOff>1409700</xdr:colOff>
          <xdr:row>40</xdr:row>
          <xdr:rowOff>19050</xdr:rowOff>
        </xdr:to>
        <xdr:sp macro="" textlink="">
          <xdr:nvSpPr>
            <xdr:cNvPr id="69866" name="Group Box 234" hidden="1">
              <a:extLst>
                <a:ext uri="{63B3BB69-23CF-44E3-9099-C40C66FF867C}">
                  <a14:compatExt spid="_x0000_s69866"/>
                </a:ext>
                <a:ext uri="{FF2B5EF4-FFF2-40B4-BE49-F238E27FC236}">
                  <a16:creationId xmlns:a16="http://schemas.microsoft.com/office/drawing/2014/main" id="{00000000-0008-0000-1C00-0000E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40</xdr:row>
          <xdr:rowOff>19050</xdr:rowOff>
        </xdr:from>
        <xdr:to>
          <xdr:col>41</xdr:col>
          <xdr:colOff>1409700</xdr:colOff>
          <xdr:row>41</xdr:row>
          <xdr:rowOff>9525</xdr:rowOff>
        </xdr:to>
        <xdr:sp macro="" textlink="">
          <xdr:nvSpPr>
            <xdr:cNvPr id="69867" name="Group Box 235" hidden="1">
              <a:extLst>
                <a:ext uri="{63B3BB69-23CF-44E3-9099-C40C66FF867C}">
                  <a14:compatExt spid="_x0000_s69867"/>
                </a:ext>
                <a:ext uri="{FF2B5EF4-FFF2-40B4-BE49-F238E27FC236}">
                  <a16:creationId xmlns:a16="http://schemas.microsoft.com/office/drawing/2014/main" id="{00000000-0008-0000-1C00-0000E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41</xdr:row>
          <xdr:rowOff>9525</xdr:rowOff>
        </xdr:from>
        <xdr:to>
          <xdr:col>41</xdr:col>
          <xdr:colOff>1409700</xdr:colOff>
          <xdr:row>42</xdr:row>
          <xdr:rowOff>9525</xdr:rowOff>
        </xdr:to>
        <xdr:sp macro="" textlink="">
          <xdr:nvSpPr>
            <xdr:cNvPr id="69868" name="Group Box 236" hidden="1">
              <a:extLst>
                <a:ext uri="{63B3BB69-23CF-44E3-9099-C40C66FF867C}">
                  <a14:compatExt spid="_x0000_s69868"/>
                </a:ext>
                <a:ext uri="{FF2B5EF4-FFF2-40B4-BE49-F238E27FC236}">
                  <a16:creationId xmlns:a16="http://schemas.microsoft.com/office/drawing/2014/main" id="{00000000-0008-0000-1C00-0000E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41</xdr:row>
          <xdr:rowOff>381000</xdr:rowOff>
        </xdr:from>
        <xdr:to>
          <xdr:col>41</xdr:col>
          <xdr:colOff>1409700</xdr:colOff>
          <xdr:row>43</xdr:row>
          <xdr:rowOff>0</xdr:rowOff>
        </xdr:to>
        <xdr:sp macro="" textlink="">
          <xdr:nvSpPr>
            <xdr:cNvPr id="69869" name="Group Box 237" hidden="1">
              <a:extLst>
                <a:ext uri="{63B3BB69-23CF-44E3-9099-C40C66FF867C}">
                  <a14:compatExt spid="_x0000_s69869"/>
                </a:ext>
                <a:ext uri="{FF2B5EF4-FFF2-40B4-BE49-F238E27FC236}">
                  <a16:creationId xmlns:a16="http://schemas.microsoft.com/office/drawing/2014/main" id="{00000000-0008-0000-1C00-0000E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43</xdr:row>
          <xdr:rowOff>9525</xdr:rowOff>
        </xdr:from>
        <xdr:to>
          <xdr:col>41</xdr:col>
          <xdr:colOff>1409700</xdr:colOff>
          <xdr:row>44</xdr:row>
          <xdr:rowOff>9525</xdr:rowOff>
        </xdr:to>
        <xdr:sp macro="" textlink="">
          <xdr:nvSpPr>
            <xdr:cNvPr id="69870" name="Group Box 238" hidden="1">
              <a:extLst>
                <a:ext uri="{63B3BB69-23CF-44E3-9099-C40C66FF867C}">
                  <a14:compatExt spid="_x0000_s69870"/>
                </a:ext>
                <a:ext uri="{FF2B5EF4-FFF2-40B4-BE49-F238E27FC236}">
                  <a16:creationId xmlns:a16="http://schemas.microsoft.com/office/drawing/2014/main" id="{00000000-0008-0000-1C00-0000E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44</xdr:row>
          <xdr:rowOff>9525</xdr:rowOff>
        </xdr:from>
        <xdr:to>
          <xdr:col>41</xdr:col>
          <xdr:colOff>1409700</xdr:colOff>
          <xdr:row>45</xdr:row>
          <xdr:rowOff>0</xdr:rowOff>
        </xdr:to>
        <xdr:sp macro="" textlink="">
          <xdr:nvSpPr>
            <xdr:cNvPr id="69871" name="Group Box 239" hidden="1">
              <a:extLst>
                <a:ext uri="{63B3BB69-23CF-44E3-9099-C40C66FF867C}">
                  <a14:compatExt spid="_x0000_s69871"/>
                </a:ext>
                <a:ext uri="{FF2B5EF4-FFF2-40B4-BE49-F238E27FC236}">
                  <a16:creationId xmlns:a16="http://schemas.microsoft.com/office/drawing/2014/main" id="{00000000-0008-0000-1C00-0000E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45</xdr:row>
          <xdr:rowOff>0</xdr:rowOff>
        </xdr:from>
        <xdr:to>
          <xdr:col>41</xdr:col>
          <xdr:colOff>1409700</xdr:colOff>
          <xdr:row>46</xdr:row>
          <xdr:rowOff>9525</xdr:rowOff>
        </xdr:to>
        <xdr:sp macro="" textlink="">
          <xdr:nvSpPr>
            <xdr:cNvPr id="69872" name="Group Box 240" hidden="1">
              <a:extLst>
                <a:ext uri="{63B3BB69-23CF-44E3-9099-C40C66FF867C}">
                  <a14:compatExt spid="_x0000_s69872"/>
                </a:ext>
                <a:ext uri="{FF2B5EF4-FFF2-40B4-BE49-F238E27FC236}">
                  <a16:creationId xmlns:a16="http://schemas.microsoft.com/office/drawing/2014/main" id="{00000000-0008-0000-1C00-0000F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46</xdr:row>
          <xdr:rowOff>9525</xdr:rowOff>
        </xdr:from>
        <xdr:to>
          <xdr:col>41</xdr:col>
          <xdr:colOff>1409700</xdr:colOff>
          <xdr:row>47</xdr:row>
          <xdr:rowOff>0</xdr:rowOff>
        </xdr:to>
        <xdr:sp macro="" textlink="">
          <xdr:nvSpPr>
            <xdr:cNvPr id="69873" name="Group Box 241" hidden="1">
              <a:extLst>
                <a:ext uri="{63B3BB69-23CF-44E3-9099-C40C66FF867C}">
                  <a14:compatExt spid="_x0000_s69873"/>
                </a:ext>
                <a:ext uri="{FF2B5EF4-FFF2-40B4-BE49-F238E27FC236}">
                  <a16:creationId xmlns:a16="http://schemas.microsoft.com/office/drawing/2014/main" id="{00000000-0008-0000-1C00-0000F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47</xdr:row>
          <xdr:rowOff>0</xdr:rowOff>
        </xdr:from>
        <xdr:to>
          <xdr:col>41</xdr:col>
          <xdr:colOff>1409700</xdr:colOff>
          <xdr:row>48</xdr:row>
          <xdr:rowOff>0</xdr:rowOff>
        </xdr:to>
        <xdr:sp macro="" textlink="">
          <xdr:nvSpPr>
            <xdr:cNvPr id="69874" name="Group Box 242" hidden="1">
              <a:extLst>
                <a:ext uri="{63B3BB69-23CF-44E3-9099-C40C66FF867C}">
                  <a14:compatExt spid="_x0000_s69874"/>
                </a:ext>
                <a:ext uri="{FF2B5EF4-FFF2-40B4-BE49-F238E27FC236}">
                  <a16:creationId xmlns:a16="http://schemas.microsoft.com/office/drawing/2014/main" id="{00000000-0008-0000-1C00-0000F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47</xdr:row>
          <xdr:rowOff>371475</xdr:rowOff>
        </xdr:from>
        <xdr:to>
          <xdr:col>41</xdr:col>
          <xdr:colOff>1409700</xdr:colOff>
          <xdr:row>49</xdr:row>
          <xdr:rowOff>9525</xdr:rowOff>
        </xdr:to>
        <xdr:sp macro="" textlink="">
          <xdr:nvSpPr>
            <xdr:cNvPr id="69875" name="Group Box 243" hidden="1">
              <a:extLst>
                <a:ext uri="{63B3BB69-23CF-44E3-9099-C40C66FF867C}">
                  <a14:compatExt spid="_x0000_s69875"/>
                </a:ext>
                <a:ext uri="{FF2B5EF4-FFF2-40B4-BE49-F238E27FC236}">
                  <a16:creationId xmlns:a16="http://schemas.microsoft.com/office/drawing/2014/main" id="{00000000-0008-0000-1C00-0000F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48</xdr:row>
          <xdr:rowOff>381000</xdr:rowOff>
        </xdr:from>
        <xdr:to>
          <xdr:col>41</xdr:col>
          <xdr:colOff>1409700</xdr:colOff>
          <xdr:row>50</xdr:row>
          <xdr:rowOff>0</xdr:rowOff>
        </xdr:to>
        <xdr:sp macro="" textlink="">
          <xdr:nvSpPr>
            <xdr:cNvPr id="69876" name="Group Box 244" hidden="1">
              <a:extLst>
                <a:ext uri="{63B3BB69-23CF-44E3-9099-C40C66FF867C}">
                  <a14:compatExt spid="_x0000_s69876"/>
                </a:ext>
                <a:ext uri="{FF2B5EF4-FFF2-40B4-BE49-F238E27FC236}">
                  <a16:creationId xmlns:a16="http://schemas.microsoft.com/office/drawing/2014/main" id="{00000000-0008-0000-1C00-0000F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50</xdr:row>
          <xdr:rowOff>0</xdr:rowOff>
        </xdr:from>
        <xdr:to>
          <xdr:col>41</xdr:col>
          <xdr:colOff>1409700</xdr:colOff>
          <xdr:row>51</xdr:row>
          <xdr:rowOff>0</xdr:rowOff>
        </xdr:to>
        <xdr:sp macro="" textlink="">
          <xdr:nvSpPr>
            <xdr:cNvPr id="69877" name="Group Box 245" hidden="1">
              <a:extLst>
                <a:ext uri="{63B3BB69-23CF-44E3-9099-C40C66FF867C}">
                  <a14:compatExt spid="_x0000_s69877"/>
                </a:ext>
                <a:ext uri="{FF2B5EF4-FFF2-40B4-BE49-F238E27FC236}">
                  <a16:creationId xmlns:a16="http://schemas.microsoft.com/office/drawing/2014/main" id="{00000000-0008-0000-1C00-0000F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50</xdr:row>
          <xdr:rowOff>371475</xdr:rowOff>
        </xdr:from>
        <xdr:to>
          <xdr:col>41</xdr:col>
          <xdr:colOff>1409700</xdr:colOff>
          <xdr:row>51</xdr:row>
          <xdr:rowOff>371475</xdr:rowOff>
        </xdr:to>
        <xdr:sp macro="" textlink="">
          <xdr:nvSpPr>
            <xdr:cNvPr id="69878" name="Group Box 246" hidden="1">
              <a:extLst>
                <a:ext uri="{63B3BB69-23CF-44E3-9099-C40C66FF867C}">
                  <a14:compatExt spid="_x0000_s69878"/>
                </a:ext>
                <a:ext uri="{FF2B5EF4-FFF2-40B4-BE49-F238E27FC236}">
                  <a16:creationId xmlns:a16="http://schemas.microsoft.com/office/drawing/2014/main" id="{00000000-0008-0000-1C00-0000F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2705100</xdr:colOff>
          <xdr:row>58</xdr:row>
          <xdr:rowOff>104775</xdr:rowOff>
        </xdr:from>
        <xdr:to>
          <xdr:col>1</xdr:col>
          <xdr:colOff>371475</xdr:colOff>
          <xdr:row>59</xdr:row>
          <xdr:rowOff>57150</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00000000-0008-0000-1F00-00000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58</xdr:row>
          <xdr:rowOff>85725</xdr:rowOff>
        </xdr:from>
        <xdr:to>
          <xdr:col>6</xdr:col>
          <xdr:colOff>276225</xdr:colOff>
          <xdr:row>59</xdr:row>
          <xdr:rowOff>47625</xdr:rowOff>
        </xdr:to>
        <xdr:sp macro="" textlink="">
          <xdr:nvSpPr>
            <xdr:cNvPr id="110594" name="Check Box 2" hidden="1">
              <a:extLst>
                <a:ext uri="{63B3BB69-23CF-44E3-9099-C40C66FF867C}">
                  <a14:compatExt spid="_x0000_s110594"/>
                </a:ext>
                <a:ext uri="{FF2B5EF4-FFF2-40B4-BE49-F238E27FC236}">
                  <a16:creationId xmlns:a16="http://schemas.microsoft.com/office/drawing/2014/main" id="{00000000-0008-0000-1F00-00000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58</xdr:row>
          <xdr:rowOff>95250</xdr:rowOff>
        </xdr:from>
        <xdr:to>
          <xdr:col>11</xdr:col>
          <xdr:colOff>342900</xdr:colOff>
          <xdr:row>59</xdr:row>
          <xdr:rowOff>57150</xdr:rowOff>
        </xdr:to>
        <xdr:sp macro="" textlink="">
          <xdr:nvSpPr>
            <xdr:cNvPr id="110595" name="Check Box 3" hidden="1">
              <a:extLst>
                <a:ext uri="{63B3BB69-23CF-44E3-9099-C40C66FF867C}">
                  <a14:compatExt spid="_x0000_s110595"/>
                </a:ext>
                <a:ext uri="{FF2B5EF4-FFF2-40B4-BE49-F238E27FC236}">
                  <a16:creationId xmlns:a16="http://schemas.microsoft.com/office/drawing/2014/main" id="{00000000-0008-0000-1F00-00000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2686050</xdr:colOff>
          <xdr:row>59</xdr:row>
          <xdr:rowOff>28575</xdr:rowOff>
        </xdr:from>
        <xdr:to>
          <xdr:col>1</xdr:col>
          <xdr:colOff>409575</xdr:colOff>
          <xdr:row>60</xdr:row>
          <xdr:rowOff>19050</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1F00-00000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59</xdr:row>
          <xdr:rowOff>19050</xdr:rowOff>
        </xdr:from>
        <xdr:to>
          <xdr:col>6</xdr:col>
          <xdr:colOff>276225</xdr:colOff>
          <xdr:row>60</xdr:row>
          <xdr:rowOff>19050</xdr:rowOff>
        </xdr:to>
        <xdr:sp macro="" textlink="">
          <xdr:nvSpPr>
            <xdr:cNvPr id="110597" name="Check Box 5" hidden="1">
              <a:extLst>
                <a:ext uri="{63B3BB69-23CF-44E3-9099-C40C66FF867C}">
                  <a14:compatExt spid="_x0000_s110597"/>
                </a:ext>
                <a:ext uri="{FF2B5EF4-FFF2-40B4-BE49-F238E27FC236}">
                  <a16:creationId xmlns:a16="http://schemas.microsoft.com/office/drawing/2014/main" id="{00000000-0008-0000-1F00-00000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59</xdr:row>
          <xdr:rowOff>9525</xdr:rowOff>
        </xdr:from>
        <xdr:to>
          <xdr:col>11</xdr:col>
          <xdr:colOff>323850</xdr:colOff>
          <xdr:row>60</xdr:row>
          <xdr:rowOff>19050</xdr:rowOff>
        </xdr:to>
        <xdr:sp macro="" textlink="">
          <xdr:nvSpPr>
            <xdr:cNvPr id="110598" name="Check Box 6" hidden="1">
              <a:extLst>
                <a:ext uri="{63B3BB69-23CF-44E3-9099-C40C66FF867C}">
                  <a14:compatExt spid="_x0000_s110598"/>
                </a:ext>
                <a:ext uri="{FF2B5EF4-FFF2-40B4-BE49-F238E27FC236}">
                  <a16:creationId xmlns:a16="http://schemas.microsoft.com/office/drawing/2014/main" id="{00000000-0008-0000-1F00-00000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2676525</xdr:colOff>
          <xdr:row>61</xdr:row>
          <xdr:rowOff>104775</xdr:rowOff>
        </xdr:from>
        <xdr:to>
          <xdr:col>1</xdr:col>
          <xdr:colOff>523875</xdr:colOff>
          <xdr:row>62</xdr:row>
          <xdr:rowOff>47625</xdr:rowOff>
        </xdr:to>
        <xdr:sp macro="" textlink="">
          <xdr:nvSpPr>
            <xdr:cNvPr id="110599" name="Check Box 7" hidden="1">
              <a:extLst>
                <a:ext uri="{63B3BB69-23CF-44E3-9099-C40C66FF867C}">
                  <a14:compatExt spid="_x0000_s110599"/>
                </a:ext>
                <a:ext uri="{FF2B5EF4-FFF2-40B4-BE49-F238E27FC236}">
                  <a16:creationId xmlns:a16="http://schemas.microsoft.com/office/drawing/2014/main" id="{00000000-0008-0000-1F00-00000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61</xdr:row>
          <xdr:rowOff>76200</xdr:rowOff>
        </xdr:from>
        <xdr:to>
          <xdr:col>6</xdr:col>
          <xdr:colOff>285750</xdr:colOff>
          <xdr:row>62</xdr:row>
          <xdr:rowOff>47625</xdr:rowOff>
        </xdr:to>
        <xdr:sp macro="" textlink="">
          <xdr:nvSpPr>
            <xdr:cNvPr id="110600" name="Check Box 8" hidden="1">
              <a:extLst>
                <a:ext uri="{63B3BB69-23CF-44E3-9099-C40C66FF867C}">
                  <a14:compatExt spid="_x0000_s110600"/>
                </a:ext>
                <a:ext uri="{FF2B5EF4-FFF2-40B4-BE49-F238E27FC236}">
                  <a16:creationId xmlns:a16="http://schemas.microsoft.com/office/drawing/2014/main" id="{00000000-0008-0000-1F00-00000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61</xdr:row>
          <xdr:rowOff>85725</xdr:rowOff>
        </xdr:from>
        <xdr:to>
          <xdr:col>11</xdr:col>
          <xdr:colOff>323850</xdr:colOff>
          <xdr:row>62</xdr:row>
          <xdr:rowOff>47625</xdr:rowOff>
        </xdr:to>
        <xdr:sp macro="" textlink="">
          <xdr:nvSpPr>
            <xdr:cNvPr id="110601" name="Check Box 9" hidden="1">
              <a:extLst>
                <a:ext uri="{63B3BB69-23CF-44E3-9099-C40C66FF867C}">
                  <a14:compatExt spid="_x0000_s110601"/>
                </a:ext>
                <a:ext uri="{FF2B5EF4-FFF2-40B4-BE49-F238E27FC236}">
                  <a16:creationId xmlns:a16="http://schemas.microsoft.com/office/drawing/2014/main" id="{00000000-0008-0000-1F00-00000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2676525</xdr:colOff>
          <xdr:row>62</xdr:row>
          <xdr:rowOff>19050</xdr:rowOff>
        </xdr:from>
        <xdr:to>
          <xdr:col>1</xdr:col>
          <xdr:colOff>438150</xdr:colOff>
          <xdr:row>62</xdr:row>
          <xdr:rowOff>171450</xdr:rowOff>
        </xdr:to>
        <xdr:sp macro="" textlink="">
          <xdr:nvSpPr>
            <xdr:cNvPr id="110602" name="Check Box 10" descr="&quot;&quot;'" hidden="1">
              <a:extLst>
                <a:ext uri="{63B3BB69-23CF-44E3-9099-C40C66FF867C}">
                  <a14:compatExt spid="_x0000_s110602"/>
                </a:ext>
                <a:ext uri="{FF2B5EF4-FFF2-40B4-BE49-F238E27FC236}">
                  <a16:creationId xmlns:a16="http://schemas.microsoft.com/office/drawing/2014/main" id="{00000000-0008-0000-1F00-00000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62</xdr:row>
          <xdr:rowOff>19050</xdr:rowOff>
        </xdr:from>
        <xdr:to>
          <xdr:col>6</xdr:col>
          <xdr:colOff>285750</xdr:colOff>
          <xdr:row>63</xdr:row>
          <xdr:rowOff>19050</xdr:rowOff>
        </xdr:to>
        <xdr:sp macro="" textlink="">
          <xdr:nvSpPr>
            <xdr:cNvPr id="110603" name="Check Box 11" hidden="1">
              <a:extLst>
                <a:ext uri="{63B3BB69-23CF-44E3-9099-C40C66FF867C}">
                  <a14:compatExt spid="_x0000_s110603"/>
                </a:ext>
                <a:ext uri="{FF2B5EF4-FFF2-40B4-BE49-F238E27FC236}">
                  <a16:creationId xmlns:a16="http://schemas.microsoft.com/office/drawing/2014/main" id="{00000000-0008-0000-1F00-00000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62</xdr:row>
          <xdr:rowOff>9525</xdr:rowOff>
        </xdr:from>
        <xdr:to>
          <xdr:col>11</xdr:col>
          <xdr:colOff>323850</xdr:colOff>
          <xdr:row>63</xdr:row>
          <xdr:rowOff>19050</xdr:rowOff>
        </xdr:to>
        <xdr:sp macro="" textlink="">
          <xdr:nvSpPr>
            <xdr:cNvPr id="110604" name="Check Box 12" hidden="1">
              <a:extLst>
                <a:ext uri="{63B3BB69-23CF-44E3-9099-C40C66FF867C}">
                  <a14:compatExt spid="_x0000_s110604"/>
                </a:ext>
                <a:ext uri="{FF2B5EF4-FFF2-40B4-BE49-F238E27FC236}">
                  <a16:creationId xmlns:a16="http://schemas.microsoft.com/office/drawing/2014/main" id="{00000000-0008-0000-1F00-00000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19050</xdr:rowOff>
        </xdr:from>
        <xdr:to>
          <xdr:col>3</xdr:col>
          <xdr:colOff>371475</xdr:colOff>
          <xdr:row>69</xdr:row>
          <xdr:rowOff>19050</xdr:rowOff>
        </xdr:to>
        <xdr:sp macro="" textlink="">
          <xdr:nvSpPr>
            <xdr:cNvPr id="110605" name="Check Box 13" hidden="1">
              <a:extLst>
                <a:ext uri="{63B3BB69-23CF-44E3-9099-C40C66FF867C}">
                  <a14:compatExt spid="_x0000_s110605"/>
                </a:ext>
                <a:ext uri="{FF2B5EF4-FFF2-40B4-BE49-F238E27FC236}">
                  <a16:creationId xmlns:a16="http://schemas.microsoft.com/office/drawing/2014/main" id="{00000000-0008-0000-1F00-00000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68</xdr:row>
          <xdr:rowOff>19050</xdr:rowOff>
        </xdr:from>
        <xdr:to>
          <xdr:col>5</xdr:col>
          <xdr:colOff>485775</xdr:colOff>
          <xdr:row>69</xdr:row>
          <xdr:rowOff>19050</xdr:rowOff>
        </xdr:to>
        <xdr:sp macro="" textlink="">
          <xdr:nvSpPr>
            <xdr:cNvPr id="110606" name="Check Box 14" hidden="1">
              <a:extLst>
                <a:ext uri="{63B3BB69-23CF-44E3-9099-C40C66FF867C}">
                  <a14:compatExt spid="_x0000_s110606"/>
                </a:ext>
                <a:ext uri="{FF2B5EF4-FFF2-40B4-BE49-F238E27FC236}">
                  <a16:creationId xmlns:a16="http://schemas.microsoft.com/office/drawing/2014/main" id="{00000000-0008-0000-1F00-00000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68</xdr:row>
          <xdr:rowOff>19050</xdr:rowOff>
        </xdr:from>
        <xdr:to>
          <xdr:col>13</xdr:col>
          <xdr:colOff>361950</xdr:colOff>
          <xdr:row>69</xdr:row>
          <xdr:rowOff>19050</xdr:rowOff>
        </xdr:to>
        <xdr:sp macro="" textlink="">
          <xdr:nvSpPr>
            <xdr:cNvPr id="110607" name="Check Box 15" hidden="1">
              <a:extLst>
                <a:ext uri="{63B3BB69-23CF-44E3-9099-C40C66FF867C}">
                  <a14:compatExt spid="_x0000_s110607"/>
                </a:ext>
                <a:ext uri="{FF2B5EF4-FFF2-40B4-BE49-F238E27FC236}">
                  <a16:creationId xmlns:a16="http://schemas.microsoft.com/office/drawing/2014/main" id="{00000000-0008-0000-1F00-00000F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9525</xdr:rowOff>
        </xdr:from>
        <xdr:to>
          <xdr:col>3</xdr:col>
          <xdr:colOff>361950</xdr:colOff>
          <xdr:row>70</xdr:row>
          <xdr:rowOff>19050</xdr:rowOff>
        </xdr:to>
        <xdr:sp macro="" textlink="">
          <xdr:nvSpPr>
            <xdr:cNvPr id="110608" name="Check Box 16" hidden="1">
              <a:extLst>
                <a:ext uri="{63B3BB69-23CF-44E3-9099-C40C66FF867C}">
                  <a14:compatExt spid="_x0000_s110608"/>
                </a:ext>
                <a:ext uri="{FF2B5EF4-FFF2-40B4-BE49-F238E27FC236}">
                  <a16:creationId xmlns:a16="http://schemas.microsoft.com/office/drawing/2014/main" id="{00000000-0008-0000-1F00-00001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69</xdr:row>
          <xdr:rowOff>19050</xdr:rowOff>
        </xdr:from>
        <xdr:to>
          <xdr:col>6</xdr:col>
          <xdr:colOff>0</xdr:colOff>
          <xdr:row>70</xdr:row>
          <xdr:rowOff>9525</xdr:rowOff>
        </xdr:to>
        <xdr:sp macro="" textlink="">
          <xdr:nvSpPr>
            <xdr:cNvPr id="110609" name="Check Box 17" hidden="1">
              <a:extLst>
                <a:ext uri="{63B3BB69-23CF-44E3-9099-C40C66FF867C}">
                  <a14:compatExt spid="_x0000_s110609"/>
                </a:ext>
                <a:ext uri="{FF2B5EF4-FFF2-40B4-BE49-F238E27FC236}">
                  <a16:creationId xmlns:a16="http://schemas.microsoft.com/office/drawing/2014/main" id="{00000000-0008-0000-1F00-00001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69</xdr:row>
          <xdr:rowOff>19050</xdr:rowOff>
        </xdr:from>
        <xdr:to>
          <xdr:col>13</xdr:col>
          <xdr:colOff>361950</xdr:colOff>
          <xdr:row>70</xdr:row>
          <xdr:rowOff>19050</xdr:rowOff>
        </xdr:to>
        <xdr:sp macro="" textlink="">
          <xdr:nvSpPr>
            <xdr:cNvPr id="110610" name="Check Box 18" hidden="1">
              <a:extLst>
                <a:ext uri="{63B3BB69-23CF-44E3-9099-C40C66FF867C}">
                  <a14:compatExt spid="_x0000_s110610"/>
                </a:ext>
                <a:ext uri="{FF2B5EF4-FFF2-40B4-BE49-F238E27FC236}">
                  <a16:creationId xmlns:a16="http://schemas.microsoft.com/office/drawing/2014/main" id="{00000000-0008-0000-1F00-00001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38100</xdr:rowOff>
        </xdr:from>
        <xdr:to>
          <xdr:col>2</xdr:col>
          <xdr:colOff>209550</xdr:colOff>
          <xdr:row>65</xdr:row>
          <xdr:rowOff>0</xdr:rowOff>
        </xdr:to>
        <xdr:sp macro="" textlink="">
          <xdr:nvSpPr>
            <xdr:cNvPr id="110611" name="Option Button 19" hidden="1">
              <a:extLst>
                <a:ext uri="{63B3BB69-23CF-44E3-9099-C40C66FF867C}">
                  <a14:compatExt spid="_x0000_s110611"/>
                </a:ext>
                <a:ext uri="{FF2B5EF4-FFF2-40B4-BE49-F238E27FC236}">
                  <a16:creationId xmlns:a16="http://schemas.microsoft.com/office/drawing/2014/main" id="{00000000-0008-0000-1F00-00001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Arrests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64</xdr:row>
          <xdr:rowOff>0</xdr:rowOff>
        </xdr:from>
        <xdr:to>
          <xdr:col>6</xdr:col>
          <xdr:colOff>438150</xdr:colOff>
          <xdr:row>65</xdr:row>
          <xdr:rowOff>19050</xdr:rowOff>
        </xdr:to>
        <xdr:sp macro="" textlink="">
          <xdr:nvSpPr>
            <xdr:cNvPr id="110612" name="Group Box 20" hidden="1">
              <a:extLst>
                <a:ext uri="{63B3BB69-23CF-44E3-9099-C40C66FF867C}">
                  <a14:compatExt spid="_x0000_s110612"/>
                </a:ext>
                <a:ext uri="{FF2B5EF4-FFF2-40B4-BE49-F238E27FC236}">
                  <a16:creationId xmlns:a16="http://schemas.microsoft.com/office/drawing/2014/main" id="{00000000-0008-0000-1F00-000014B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104775</xdr:rowOff>
        </xdr:from>
        <xdr:to>
          <xdr:col>3</xdr:col>
          <xdr:colOff>247650</xdr:colOff>
          <xdr:row>66</xdr:row>
          <xdr:rowOff>238125</xdr:rowOff>
        </xdr:to>
        <xdr:sp macro="" textlink="">
          <xdr:nvSpPr>
            <xdr:cNvPr id="110613" name="Option Button 21" hidden="1">
              <a:extLst>
                <a:ext uri="{63B3BB69-23CF-44E3-9099-C40C66FF867C}">
                  <a14:compatExt spid="_x0000_s110613"/>
                </a:ext>
                <a:ext uri="{FF2B5EF4-FFF2-40B4-BE49-F238E27FC236}">
                  <a16:creationId xmlns:a16="http://schemas.microsoft.com/office/drawing/2014/main" id="{00000000-0008-0000-1F00-00001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Arrests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66</xdr:row>
          <xdr:rowOff>28575</xdr:rowOff>
        </xdr:from>
        <xdr:to>
          <xdr:col>6</xdr:col>
          <xdr:colOff>361950</xdr:colOff>
          <xdr:row>67</xdr:row>
          <xdr:rowOff>0</xdr:rowOff>
        </xdr:to>
        <xdr:sp macro="" textlink="">
          <xdr:nvSpPr>
            <xdr:cNvPr id="110614" name="Option Button 22" hidden="1">
              <a:extLst>
                <a:ext uri="{63B3BB69-23CF-44E3-9099-C40C66FF867C}">
                  <a14:compatExt spid="_x0000_s110614"/>
                </a:ext>
                <a:ext uri="{FF2B5EF4-FFF2-40B4-BE49-F238E27FC236}">
                  <a16:creationId xmlns:a16="http://schemas.microsoft.com/office/drawing/2014/main" id="{00000000-0008-0000-1F00-00001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66</xdr:row>
          <xdr:rowOff>9525</xdr:rowOff>
        </xdr:from>
        <xdr:to>
          <xdr:col>6</xdr:col>
          <xdr:colOff>466725</xdr:colOff>
          <xdr:row>67</xdr:row>
          <xdr:rowOff>19050</xdr:rowOff>
        </xdr:to>
        <xdr:sp macro="" textlink="">
          <xdr:nvSpPr>
            <xdr:cNvPr id="110615" name="Group Box 23" hidden="1">
              <a:extLst>
                <a:ext uri="{63B3BB69-23CF-44E3-9099-C40C66FF867C}">
                  <a14:compatExt spid="_x0000_s110615"/>
                </a:ext>
                <a:ext uri="{FF2B5EF4-FFF2-40B4-BE49-F238E27FC236}">
                  <a16:creationId xmlns:a16="http://schemas.microsoft.com/office/drawing/2014/main" id="{00000000-0008-0000-1F00-000017B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47625</xdr:rowOff>
        </xdr:from>
        <xdr:to>
          <xdr:col>3</xdr:col>
          <xdr:colOff>209550</xdr:colOff>
          <xdr:row>72</xdr:row>
          <xdr:rowOff>19050</xdr:rowOff>
        </xdr:to>
        <xdr:sp macro="" textlink="">
          <xdr:nvSpPr>
            <xdr:cNvPr id="110616" name="Option Button 24" hidden="1">
              <a:extLst>
                <a:ext uri="{63B3BB69-23CF-44E3-9099-C40C66FF867C}">
                  <a14:compatExt spid="_x0000_s110616"/>
                </a:ext>
                <a:ext uri="{FF2B5EF4-FFF2-40B4-BE49-F238E27FC236}">
                  <a16:creationId xmlns:a16="http://schemas.microsoft.com/office/drawing/2014/main" id="{00000000-0008-0000-1F00-00001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The whole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71</xdr:row>
          <xdr:rowOff>47625</xdr:rowOff>
        </xdr:from>
        <xdr:to>
          <xdr:col>7</xdr:col>
          <xdr:colOff>257175</xdr:colOff>
          <xdr:row>72</xdr:row>
          <xdr:rowOff>0</xdr:rowOff>
        </xdr:to>
        <xdr:sp macro="" textlink="">
          <xdr:nvSpPr>
            <xdr:cNvPr id="110617" name="Option Button 25" hidden="1">
              <a:extLst>
                <a:ext uri="{63B3BB69-23CF-44E3-9099-C40C66FF867C}">
                  <a14:compatExt spid="_x0000_s110617"/>
                </a:ext>
                <a:ext uri="{FF2B5EF4-FFF2-40B4-BE49-F238E27FC236}">
                  <a16:creationId xmlns:a16="http://schemas.microsoft.com/office/drawing/2014/main" id="{00000000-0008-0000-1F00-00001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Less than the whole state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70</xdr:row>
          <xdr:rowOff>57150</xdr:rowOff>
        </xdr:from>
        <xdr:to>
          <xdr:col>7</xdr:col>
          <xdr:colOff>514350</xdr:colOff>
          <xdr:row>72</xdr:row>
          <xdr:rowOff>19050</xdr:rowOff>
        </xdr:to>
        <xdr:sp macro="" textlink="">
          <xdr:nvSpPr>
            <xdr:cNvPr id="110618" name="Group Box 26" hidden="1">
              <a:extLst>
                <a:ext uri="{63B3BB69-23CF-44E3-9099-C40C66FF867C}">
                  <a14:compatExt spid="_x0000_s110618"/>
                </a:ext>
                <a:ext uri="{FF2B5EF4-FFF2-40B4-BE49-F238E27FC236}">
                  <a16:creationId xmlns:a16="http://schemas.microsoft.com/office/drawing/2014/main" id="{00000000-0008-0000-1F00-00001AB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38100</xdr:rowOff>
        </xdr:from>
        <xdr:to>
          <xdr:col>3</xdr:col>
          <xdr:colOff>171450</xdr:colOff>
          <xdr:row>73</xdr:row>
          <xdr:rowOff>0</xdr:rowOff>
        </xdr:to>
        <xdr:sp macro="" textlink="">
          <xdr:nvSpPr>
            <xdr:cNvPr id="110619" name="Option Button 27" hidden="1">
              <a:extLst>
                <a:ext uri="{63B3BB69-23CF-44E3-9099-C40C66FF867C}">
                  <a14:compatExt spid="_x0000_s110619"/>
                </a:ext>
                <a:ext uri="{FF2B5EF4-FFF2-40B4-BE49-F238E27FC236}">
                  <a16:creationId xmlns:a16="http://schemas.microsoft.com/office/drawing/2014/main" id="{00000000-0008-0000-1F00-00001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The whole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72</xdr:row>
          <xdr:rowOff>28575</xdr:rowOff>
        </xdr:from>
        <xdr:to>
          <xdr:col>7</xdr:col>
          <xdr:colOff>276225</xdr:colOff>
          <xdr:row>73</xdr:row>
          <xdr:rowOff>9525</xdr:rowOff>
        </xdr:to>
        <xdr:sp macro="" textlink="">
          <xdr:nvSpPr>
            <xdr:cNvPr id="110620" name="Option Button 28" hidden="1">
              <a:extLst>
                <a:ext uri="{63B3BB69-23CF-44E3-9099-C40C66FF867C}">
                  <a14:compatExt spid="_x0000_s110620"/>
                </a:ext>
                <a:ext uri="{FF2B5EF4-FFF2-40B4-BE49-F238E27FC236}">
                  <a16:creationId xmlns:a16="http://schemas.microsoft.com/office/drawing/2014/main" id="{00000000-0008-0000-1F00-00001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Less than the whole state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72</xdr:row>
          <xdr:rowOff>19050</xdr:rowOff>
        </xdr:from>
        <xdr:to>
          <xdr:col>7</xdr:col>
          <xdr:colOff>514350</xdr:colOff>
          <xdr:row>73</xdr:row>
          <xdr:rowOff>19050</xdr:rowOff>
        </xdr:to>
        <xdr:sp macro="" textlink="">
          <xdr:nvSpPr>
            <xdr:cNvPr id="110621" name="Group Box 29" hidden="1">
              <a:extLst>
                <a:ext uri="{63B3BB69-23CF-44E3-9099-C40C66FF867C}">
                  <a14:compatExt spid="_x0000_s110621"/>
                </a:ext>
                <a:ext uri="{FF2B5EF4-FFF2-40B4-BE49-F238E27FC236}">
                  <a16:creationId xmlns:a16="http://schemas.microsoft.com/office/drawing/2014/main" id="{00000000-0008-0000-1F00-00001DB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64</xdr:row>
          <xdr:rowOff>57150</xdr:rowOff>
        </xdr:from>
        <xdr:to>
          <xdr:col>6</xdr:col>
          <xdr:colOff>438150</xdr:colOff>
          <xdr:row>64</xdr:row>
          <xdr:rowOff>228600</xdr:rowOff>
        </xdr:to>
        <xdr:sp macro="" textlink="">
          <xdr:nvSpPr>
            <xdr:cNvPr id="110622" name="Option Button 30" hidden="1">
              <a:extLst>
                <a:ext uri="{63B3BB69-23CF-44E3-9099-C40C66FF867C}">
                  <a14:compatExt spid="_x0000_s110622"/>
                </a:ext>
                <a:ext uri="{FF2B5EF4-FFF2-40B4-BE49-F238E27FC236}">
                  <a16:creationId xmlns:a16="http://schemas.microsoft.com/office/drawing/2014/main" id="{00000000-0008-0000-1F00-00001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 Other: (specify)</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2657475</xdr:colOff>
          <xdr:row>48</xdr:row>
          <xdr:rowOff>28575</xdr:rowOff>
        </xdr:from>
        <xdr:to>
          <xdr:col>1</xdr:col>
          <xdr:colOff>371475</xdr:colOff>
          <xdr:row>49</xdr:row>
          <xdr:rowOff>28575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2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48</xdr:row>
          <xdr:rowOff>28575</xdr:rowOff>
        </xdr:from>
        <xdr:to>
          <xdr:col>5</xdr:col>
          <xdr:colOff>371475</xdr:colOff>
          <xdr:row>49</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2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2647950</xdr:colOff>
          <xdr:row>49</xdr:row>
          <xdr:rowOff>9525</xdr:rowOff>
        </xdr:from>
        <xdr:to>
          <xdr:col>1</xdr:col>
          <xdr:colOff>352425</xdr:colOff>
          <xdr:row>50</xdr:row>
          <xdr:rowOff>19050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2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49</xdr:row>
          <xdr:rowOff>19050</xdr:rowOff>
        </xdr:from>
        <xdr:to>
          <xdr:col>5</xdr:col>
          <xdr:colOff>371475</xdr:colOff>
          <xdr:row>50</xdr:row>
          <xdr:rowOff>19050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2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48</xdr:row>
          <xdr:rowOff>19050</xdr:rowOff>
        </xdr:from>
        <xdr:to>
          <xdr:col>10</xdr:col>
          <xdr:colOff>409575</xdr:colOff>
          <xdr:row>49</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2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49</xdr:row>
          <xdr:rowOff>9525</xdr:rowOff>
        </xdr:from>
        <xdr:to>
          <xdr:col>10</xdr:col>
          <xdr:colOff>390525</xdr:colOff>
          <xdr:row>50</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2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2609850</xdr:colOff>
          <xdr:row>51</xdr:row>
          <xdr:rowOff>38100</xdr:rowOff>
        </xdr:from>
        <xdr:to>
          <xdr:col>3</xdr:col>
          <xdr:colOff>95250</xdr:colOff>
          <xdr:row>52</xdr:row>
          <xdr:rowOff>28575</xdr:rowOff>
        </xdr:to>
        <xdr:sp macro="" textlink="">
          <xdr:nvSpPr>
            <xdr:cNvPr id="16391" name="Option Button 7" hidden="1">
              <a:extLst>
                <a:ext uri="{63B3BB69-23CF-44E3-9099-C40C66FF867C}">
                  <a14:compatExt spid="_x0000_s16391"/>
                </a:ext>
                <a:ext uri="{FF2B5EF4-FFF2-40B4-BE49-F238E27FC236}">
                  <a16:creationId xmlns:a16="http://schemas.microsoft.com/office/drawing/2014/main" id="{00000000-0008-0000-20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School Attendance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2609850</xdr:colOff>
          <xdr:row>53</xdr:row>
          <xdr:rowOff>19050</xdr:rowOff>
        </xdr:from>
        <xdr:to>
          <xdr:col>1</xdr:col>
          <xdr:colOff>295275</xdr:colOff>
          <xdr:row>54</xdr:row>
          <xdr:rowOff>28575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20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53</xdr:row>
          <xdr:rowOff>19050</xdr:rowOff>
        </xdr:from>
        <xdr:to>
          <xdr:col>4</xdr:col>
          <xdr:colOff>180975</xdr:colOff>
          <xdr:row>54</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20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53</xdr:row>
          <xdr:rowOff>0</xdr:rowOff>
        </xdr:from>
        <xdr:to>
          <xdr:col>10</xdr:col>
          <xdr:colOff>381000</xdr:colOff>
          <xdr:row>54</xdr:row>
          <xdr:rowOff>19050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20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2609850</xdr:colOff>
          <xdr:row>54</xdr:row>
          <xdr:rowOff>114300</xdr:rowOff>
        </xdr:from>
        <xdr:to>
          <xdr:col>3</xdr:col>
          <xdr:colOff>476250</xdr:colOff>
          <xdr:row>55</xdr:row>
          <xdr:rowOff>123825</xdr:rowOff>
        </xdr:to>
        <xdr:sp macro="" textlink="">
          <xdr:nvSpPr>
            <xdr:cNvPr id="16397" name="Option Button 13" hidden="1">
              <a:extLst>
                <a:ext uri="{63B3BB69-23CF-44E3-9099-C40C66FF867C}">
                  <a14:compatExt spid="_x0000_s16397"/>
                </a:ext>
                <a:ext uri="{FF2B5EF4-FFF2-40B4-BE49-F238E27FC236}">
                  <a16:creationId xmlns:a16="http://schemas.microsoft.com/office/drawing/2014/main" id="{00000000-0008-0000-20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The whole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54</xdr:row>
          <xdr:rowOff>76200</xdr:rowOff>
        </xdr:from>
        <xdr:to>
          <xdr:col>7</xdr:col>
          <xdr:colOff>552450</xdr:colOff>
          <xdr:row>55</xdr:row>
          <xdr:rowOff>180975</xdr:rowOff>
        </xdr:to>
        <xdr:sp macro="" textlink="">
          <xdr:nvSpPr>
            <xdr:cNvPr id="16398" name="Option Button 14" hidden="1">
              <a:extLst>
                <a:ext uri="{63B3BB69-23CF-44E3-9099-C40C66FF867C}">
                  <a14:compatExt spid="_x0000_s16398"/>
                </a:ext>
                <a:ext uri="{FF2B5EF4-FFF2-40B4-BE49-F238E27FC236}">
                  <a16:creationId xmlns:a16="http://schemas.microsoft.com/office/drawing/2014/main" id="{00000000-0008-0000-20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Less than the whole state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54</xdr:row>
          <xdr:rowOff>66675</xdr:rowOff>
        </xdr:from>
        <xdr:to>
          <xdr:col>7</xdr:col>
          <xdr:colOff>638175</xdr:colOff>
          <xdr:row>56</xdr:row>
          <xdr:rowOff>28575</xdr:rowOff>
        </xdr:to>
        <xdr:sp macro="" textlink="">
          <xdr:nvSpPr>
            <xdr:cNvPr id="16399" name="Group Box 15" hidden="1">
              <a:extLst>
                <a:ext uri="{63B3BB69-23CF-44E3-9099-C40C66FF867C}">
                  <a14:compatExt spid="_x0000_s16399"/>
                </a:ext>
                <a:ext uri="{FF2B5EF4-FFF2-40B4-BE49-F238E27FC236}">
                  <a16:creationId xmlns:a16="http://schemas.microsoft.com/office/drawing/2014/main" id="{00000000-0008-0000-2000-00000F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142875</xdr:rowOff>
        </xdr:from>
        <xdr:to>
          <xdr:col>5</xdr:col>
          <xdr:colOff>647700</xdr:colOff>
          <xdr:row>52</xdr:row>
          <xdr:rowOff>123825</xdr:rowOff>
        </xdr:to>
        <xdr:sp macro="" textlink="">
          <xdr:nvSpPr>
            <xdr:cNvPr id="16400" name="Group Box 16" hidden="1">
              <a:extLst>
                <a:ext uri="{63B3BB69-23CF-44E3-9099-C40C66FF867C}">
                  <a14:compatExt spid="_x0000_s16400"/>
                </a:ext>
                <a:ext uri="{FF2B5EF4-FFF2-40B4-BE49-F238E27FC236}">
                  <a16:creationId xmlns:a16="http://schemas.microsoft.com/office/drawing/2014/main" id="{00000000-0008-0000-2000-000010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51</xdr:row>
          <xdr:rowOff>9525</xdr:rowOff>
        </xdr:from>
        <xdr:to>
          <xdr:col>5</xdr:col>
          <xdr:colOff>504825</xdr:colOff>
          <xdr:row>52</xdr:row>
          <xdr:rowOff>38100</xdr:rowOff>
        </xdr:to>
        <xdr:sp macro="" textlink="">
          <xdr:nvSpPr>
            <xdr:cNvPr id="16401" name="Option Button 17" hidden="1">
              <a:extLst>
                <a:ext uri="{63B3BB69-23CF-44E3-9099-C40C66FF867C}">
                  <a14:compatExt spid="_x0000_s16401"/>
                </a:ext>
                <a:ext uri="{FF2B5EF4-FFF2-40B4-BE49-F238E27FC236}">
                  <a16:creationId xmlns:a16="http://schemas.microsoft.com/office/drawing/2014/main" id="{00000000-0008-0000-20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 Other (specify):</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48</xdr:row>
          <xdr:rowOff>19050</xdr:rowOff>
        </xdr:from>
        <xdr:to>
          <xdr:col>1</xdr:col>
          <xdr:colOff>485775</xdr:colOff>
          <xdr:row>50</xdr:row>
          <xdr:rowOff>19050</xdr:rowOff>
        </xdr:to>
        <xdr:sp macro="" textlink="">
          <xdr:nvSpPr>
            <xdr:cNvPr id="17409" name="Option Button 1" hidden="1">
              <a:extLst>
                <a:ext uri="{63B3BB69-23CF-44E3-9099-C40C66FF867C}">
                  <a14:compatExt spid="_x0000_s17409"/>
                </a:ext>
                <a:ext uri="{FF2B5EF4-FFF2-40B4-BE49-F238E27FC236}">
                  <a16:creationId xmlns:a16="http://schemas.microsoft.com/office/drawing/2014/main" id="{00000000-0008-0000-2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48</xdr:row>
          <xdr:rowOff>19050</xdr:rowOff>
        </xdr:from>
        <xdr:to>
          <xdr:col>2</xdr:col>
          <xdr:colOff>190500</xdr:colOff>
          <xdr:row>50</xdr:row>
          <xdr:rowOff>19050</xdr:rowOff>
        </xdr:to>
        <xdr:sp macro="" textlink="">
          <xdr:nvSpPr>
            <xdr:cNvPr id="17410" name="Option Button 2" hidden="1">
              <a:extLst>
                <a:ext uri="{63B3BB69-23CF-44E3-9099-C40C66FF867C}">
                  <a14:compatExt spid="_x0000_s17410"/>
                </a:ext>
                <a:ext uri="{FF2B5EF4-FFF2-40B4-BE49-F238E27FC236}">
                  <a16:creationId xmlns:a16="http://schemas.microsoft.com/office/drawing/2014/main" id="{00000000-0008-0000-2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48</xdr:row>
          <xdr:rowOff>85725</xdr:rowOff>
        </xdr:from>
        <xdr:to>
          <xdr:col>1</xdr:col>
          <xdr:colOff>723900</xdr:colOff>
          <xdr:row>48</xdr:row>
          <xdr:rowOff>200025</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2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48</xdr:row>
          <xdr:rowOff>85725</xdr:rowOff>
        </xdr:from>
        <xdr:to>
          <xdr:col>2</xdr:col>
          <xdr:colOff>676275</xdr:colOff>
          <xdr:row>48</xdr:row>
          <xdr:rowOff>200025</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2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3</xdr:col>
          <xdr:colOff>0</xdr:colOff>
          <xdr:row>49</xdr:row>
          <xdr:rowOff>19050</xdr:rowOff>
        </xdr:to>
        <xdr:sp macro="" textlink="">
          <xdr:nvSpPr>
            <xdr:cNvPr id="18435" name="Group Box 3" hidden="1">
              <a:extLst>
                <a:ext uri="{63B3BB69-23CF-44E3-9099-C40C66FF867C}">
                  <a14:compatExt spid="_x0000_s18435"/>
                </a:ext>
                <a:ext uri="{FF2B5EF4-FFF2-40B4-BE49-F238E27FC236}">
                  <a16:creationId xmlns:a16="http://schemas.microsoft.com/office/drawing/2014/main" id="{00000000-0008-0000-2300-00000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9525</xdr:rowOff>
        </xdr:from>
        <xdr:to>
          <xdr:col>1</xdr:col>
          <xdr:colOff>714375</xdr:colOff>
          <xdr:row>50</xdr:row>
          <xdr:rowOff>0</xdr:rowOff>
        </xdr:to>
        <xdr:sp macro="" textlink="">
          <xdr:nvSpPr>
            <xdr:cNvPr id="18436" name="Option Button 4" hidden="1">
              <a:extLst>
                <a:ext uri="{63B3BB69-23CF-44E3-9099-C40C66FF867C}">
                  <a14:compatExt spid="_x0000_s18436"/>
                </a:ext>
                <a:ext uri="{FF2B5EF4-FFF2-40B4-BE49-F238E27FC236}">
                  <a16:creationId xmlns:a16="http://schemas.microsoft.com/office/drawing/2014/main" id="{00000000-0008-0000-2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49</xdr:row>
          <xdr:rowOff>38100</xdr:rowOff>
        </xdr:from>
        <xdr:to>
          <xdr:col>2</xdr:col>
          <xdr:colOff>581025</xdr:colOff>
          <xdr:row>49</xdr:row>
          <xdr:rowOff>180975</xdr:rowOff>
        </xdr:to>
        <xdr:sp macro="" textlink="">
          <xdr:nvSpPr>
            <xdr:cNvPr id="18437" name="Option Button 5" hidden="1">
              <a:extLst>
                <a:ext uri="{63B3BB69-23CF-44E3-9099-C40C66FF867C}">
                  <a14:compatExt spid="_x0000_s18437"/>
                </a:ext>
                <a:ext uri="{FF2B5EF4-FFF2-40B4-BE49-F238E27FC236}">
                  <a16:creationId xmlns:a16="http://schemas.microsoft.com/office/drawing/2014/main" id="{00000000-0008-0000-2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9525</xdr:rowOff>
        </xdr:from>
        <xdr:to>
          <xdr:col>3</xdr:col>
          <xdr:colOff>9525</xdr:colOff>
          <xdr:row>50</xdr:row>
          <xdr:rowOff>19050</xdr:rowOff>
        </xdr:to>
        <xdr:sp macro="" textlink="">
          <xdr:nvSpPr>
            <xdr:cNvPr id="18438" name="Group Box 6" hidden="1">
              <a:extLst>
                <a:ext uri="{63B3BB69-23CF-44E3-9099-C40C66FF867C}">
                  <a14:compatExt spid="_x0000_s18438"/>
                </a:ext>
                <a:ext uri="{FF2B5EF4-FFF2-40B4-BE49-F238E27FC236}">
                  <a16:creationId xmlns:a16="http://schemas.microsoft.com/office/drawing/2014/main" id="{00000000-0008-0000-23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685800</xdr:colOff>
          <xdr:row>16</xdr:row>
          <xdr:rowOff>9525</xdr:rowOff>
        </xdr:from>
        <xdr:to>
          <xdr:col>9</xdr:col>
          <xdr:colOff>419100</xdr:colOff>
          <xdr:row>17</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16</xdr:row>
          <xdr:rowOff>0</xdr:rowOff>
        </xdr:from>
        <xdr:to>
          <xdr:col>7</xdr:col>
          <xdr:colOff>657225</xdr:colOff>
          <xdr:row>17</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8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 Discharge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0</xdr:rowOff>
        </xdr:from>
        <xdr:to>
          <xdr:col>12</xdr:col>
          <xdr:colOff>85725</xdr:colOff>
          <xdr:row>17</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523875</xdr:colOff>
          <xdr:row>16</xdr:row>
          <xdr:rowOff>0</xdr:rowOff>
        </xdr:from>
        <xdr:to>
          <xdr:col>16</xdr:col>
          <xdr:colOff>428625</xdr:colOff>
          <xdr:row>17</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8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16</xdr:row>
          <xdr:rowOff>19050</xdr:rowOff>
        </xdr:from>
        <xdr:to>
          <xdr:col>5</xdr:col>
          <xdr:colOff>38100</xdr:colOff>
          <xdr:row>17</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8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Admission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16</xdr:row>
          <xdr:rowOff>180975</xdr:rowOff>
        </xdr:from>
        <xdr:to>
          <xdr:col>5</xdr:col>
          <xdr:colOff>238125</xdr:colOff>
          <xdr:row>17</xdr:row>
          <xdr:rowOff>200025</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8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 Clients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16</xdr:row>
          <xdr:rowOff>123825</xdr:rowOff>
        </xdr:from>
        <xdr:to>
          <xdr:col>12</xdr:col>
          <xdr:colOff>9525</xdr:colOff>
          <xdr:row>18</xdr:row>
          <xdr:rowOff>28575</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8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Only Selected groups. Please describe: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19</xdr:row>
          <xdr:rowOff>0</xdr:rowOff>
        </xdr:from>
        <xdr:to>
          <xdr:col>3</xdr:col>
          <xdr:colOff>247650</xdr:colOff>
          <xdr:row>20</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A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Data based on Medicaid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152400</xdr:rowOff>
        </xdr:from>
        <xdr:to>
          <xdr:col>9</xdr:col>
          <xdr:colOff>514350</xdr:colOff>
          <xdr:row>20</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A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Data based on Medicaid eligibility, not Medicaid paid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19</xdr:row>
          <xdr:rowOff>0</xdr:rowOff>
        </xdr:from>
        <xdr:to>
          <xdr:col>14</xdr:col>
          <xdr:colOff>638175</xdr:colOff>
          <xdr:row>20</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A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'People served by both' includes people with any Medicaid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838200</xdr:colOff>
          <xdr:row>17</xdr:row>
          <xdr:rowOff>76200</xdr:rowOff>
        </xdr:from>
        <xdr:to>
          <xdr:col>3</xdr:col>
          <xdr:colOff>85725</xdr:colOff>
          <xdr:row>18</xdr:row>
          <xdr:rowOff>47625</xdr:rowOff>
        </xdr:to>
        <xdr:sp macro="" textlink="">
          <xdr:nvSpPr>
            <xdr:cNvPr id="70675" name="Option Button 19" hidden="1">
              <a:extLst>
                <a:ext uri="{63B3BB69-23CF-44E3-9099-C40C66FF867C}">
                  <a14:compatExt spid="_x0000_s70675"/>
                </a:ext>
                <a:ext uri="{FF2B5EF4-FFF2-40B4-BE49-F238E27FC236}">
                  <a16:creationId xmlns:a16="http://schemas.microsoft.com/office/drawing/2014/main" id="{00000000-0008-0000-1100-00001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95250</xdr:rowOff>
        </xdr:from>
        <xdr:to>
          <xdr:col>3</xdr:col>
          <xdr:colOff>628650</xdr:colOff>
          <xdr:row>18</xdr:row>
          <xdr:rowOff>28575</xdr:rowOff>
        </xdr:to>
        <xdr:sp macro="" textlink="">
          <xdr:nvSpPr>
            <xdr:cNvPr id="70676" name="Option Button 20" hidden="1">
              <a:extLst>
                <a:ext uri="{63B3BB69-23CF-44E3-9099-C40C66FF867C}">
                  <a14:compatExt spid="_x0000_s70676"/>
                </a:ext>
                <a:ext uri="{FF2B5EF4-FFF2-40B4-BE49-F238E27FC236}">
                  <a16:creationId xmlns:a16="http://schemas.microsoft.com/office/drawing/2014/main" id="{00000000-0008-0000-1100-00001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18</xdr:row>
          <xdr:rowOff>123825</xdr:rowOff>
        </xdr:from>
        <xdr:to>
          <xdr:col>3</xdr:col>
          <xdr:colOff>85725</xdr:colOff>
          <xdr:row>19</xdr:row>
          <xdr:rowOff>133350</xdr:rowOff>
        </xdr:to>
        <xdr:sp macro="" textlink="">
          <xdr:nvSpPr>
            <xdr:cNvPr id="70677" name="Option Button 21" hidden="1">
              <a:extLst>
                <a:ext uri="{63B3BB69-23CF-44E3-9099-C40C66FF867C}">
                  <a14:compatExt spid="_x0000_s70677"/>
                </a:ext>
                <a:ext uri="{FF2B5EF4-FFF2-40B4-BE49-F238E27FC236}">
                  <a16:creationId xmlns:a16="http://schemas.microsoft.com/office/drawing/2014/main" id="{00000000-0008-0000-1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123825</xdr:rowOff>
        </xdr:from>
        <xdr:to>
          <xdr:col>3</xdr:col>
          <xdr:colOff>628650</xdr:colOff>
          <xdr:row>19</xdr:row>
          <xdr:rowOff>133350</xdr:rowOff>
        </xdr:to>
        <xdr:sp macro="" textlink="">
          <xdr:nvSpPr>
            <xdr:cNvPr id="70678" name="Option Button 22" hidden="1">
              <a:extLst>
                <a:ext uri="{63B3BB69-23CF-44E3-9099-C40C66FF867C}">
                  <a14:compatExt spid="_x0000_s70678"/>
                </a:ext>
                <a:ext uri="{FF2B5EF4-FFF2-40B4-BE49-F238E27FC236}">
                  <a16:creationId xmlns:a16="http://schemas.microsoft.com/office/drawing/2014/main" id="{00000000-0008-0000-1100-00001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18</xdr:row>
          <xdr:rowOff>114300</xdr:rowOff>
        </xdr:from>
        <xdr:to>
          <xdr:col>3</xdr:col>
          <xdr:colOff>628650</xdr:colOff>
          <xdr:row>19</xdr:row>
          <xdr:rowOff>142875</xdr:rowOff>
        </xdr:to>
        <xdr:sp macro="" textlink="">
          <xdr:nvSpPr>
            <xdr:cNvPr id="70679" name="Group Box 23" hidden="1">
              <a:extLst>
                <a:ext uri="{63B3BB69-23CF-44E3-9099-C40C66FF867C}">
                  <a14:compatExt spid="_x0000_s70679"/>
                </a:ext>
                <a:ext uri="{FF2B5EF4-FFF2-40B4-BE49-F238E27FC236}">
                  <a16:creationId xmlns:a16="http://schemas.microsoft.com/office/drawing/2014/main" id="{00000000-0008-0000-1100-0000171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20</xdr:row>
          <xdr:rowOff>19050</xdr:rowOff>
        </xdr:from>
        <xdr:to>
          <xdr:col>3</xdr:col>
          <xdr:colOff>85725</xdr:colOff>
          <xdr:row>20</xdr:row>
          <xdr:rowOff>219075</xdr:rowOff>
        </xdr:to>
        <xdr:sp macro="" textlink="">
          <xdr:nvSpPr>
            <xdr:cNvPr id="70680" name="Option Button 24" hidden="1">
              <a:extLst>
                <a:ext uri="{63B3BB69-23CF-44E3-9099-C40C66FF867C}">
                  <a14:compatExt spid="_x0000_s70680"/>
                </a:ext>
                <a:ext uri="{FF2B5EF4-FFF2-40B4-BE49-F238E27FC236}">
                  <a16:creationId xmlns:a16="http://schemas.microsoft.com/office/drawing/2014/main" id="{00000000-0008-0000-1100-00001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19050</xdr:rowOff>
        </xdr:from>
        <xdr:to>
          <xdr:col>3</xdr:col>
          <xdr:colOff>628650</xdr:colOff>
          <xdr:row>20</xdr:row>
          <xdr:rowOff>219075</xdr:rowOff>
        </xdr:to>
        <xdr:sp macro="" textlink="">
          <xdr:nvSpPr>
            <xdr:cNvPr id="70681" name="Option Button 25" hidden="1">
              <a:extLst>
                <a:ext uri="{63B3BB69-23CF-44E3-9099-C40C66FF867C}">
                  <a14:compatExt spid="_x0000_s70681"/>
                </a:ext>
                <a:ext uri="{FF2B5EF4-FFF2-40B4-BE49-F238E27FC236}">
                  <a16:creationId xmlns:a16="http://schemas.microsoft.com/office/drawing/2014/main" id="{00000000-0008-0000-1100-00001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20</xdr:row>
          <xdr:rowOff>0</xdr:rowOff>
        </xdr:from>
        <xdr:to>
          <xdr:col>3</xdr:col>
          <xdr:colOff>628650</xdr:colOff>
          <xdr:row>20</xdr:row>
          <xdr:rowOff>228600</xdr:rowOff>
        </xdr:to>
        <xdr:sp macro="" textlink="">
          <xdr:nvSpPr>
            <xdr:cNvPr id="70682" name="Group Box 26" hidden="1">
              <a:extLst>
                <a:ext uri="{63B3BB69-23CF-44E3-9099-C40C66FF867C}">
                  <a14:compatExt spid="_x0000_s70682"/>
                </a:ext>
                <a:ext uri="{FF2B5EF4-FFF2-40B4-BE49-F238E27FC236}">
                  <a16:creationId xmlns:a16="http://schemas.microsoft.com/office/drawing/2014/main" id="{00000000-0008-0000-1100-00001A1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17</xdr:row>
          <xdr:rowOff>38100</xdr:rowOff>
        </xdr:from>
        <xdr:to>
          <xdr:col>3</xdr:col>
          <xdr:colOff>628650</xdr:colOff>
          <xdr:row>18</xdr:row>
          <xdr:rowOff>85725</xdr:rowOff>
        </xdr:to>
        <xdr:sp macro="" textlink="">
          <xdr:nvSpPr>
            <xdr:cNvPr id="70683" name="Group Box 27" hidden="1">
              <a:extLst>
                <a:ext uri="{63B3BB69-23CF-44E3-9099-C40C66FF867C}">
                  <a14:compatExt spid="_x0000_s70683"/>
                </a:ext>
                <a:ext uri="{FF2B5EF4-FFF2-40B4-BE49-F238E27FC236}">
                  <a16:creationId xmlns:a16="http://schemas.microsoft.com/office/drawing/2014/main" id="{00000000-0008-0000-1100-00001B1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838200</xdr:colOff>
          <xdr:row>27</xdr:row>
          <xdr:rowOff>123825</xdr:rowOff>
        </xdr:from>
        <xdr:to>
          <xdr:col>3</xdr:col>
          <xdr:colOff>85725</xdr:colOff>
          <xdr:row>28</xdr:row>
          <xdr:rowOff>171450</xdr:rowOff>
        </xdr:to>
        <xdr:sp macro="" textlink="">
          <xdr:nvSpPr>
            <xdr:cNvPr id="70684" name="Option Button 28" hidden="1">
              <a:extLst>
                <a:ext uri="{63B3BB69-23CF-44E3-9099-C40C66FF867C}">
                  <a14:compatExt spid="_x0000_s70684"/>
                </a:ext>
                <a:ext uri="{FF2B5EF4-FFF2-40B4-BE49-F238E27FC236}">
                  <a16:creationId xmlns:a16="http://schemas.microsoft.com/office/drawing/2014/main" id="{00000000-0008-0000-1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27</xdr:row>
          <xdr:rowOff>123825</xdr:rowOff>
        </xdr:from>
        <xdr:to>
          <xdr:col>3</xdr:col>
          <xdr:colOff>628650</xdr:colOff>
          <xdr:row>28</xdr:row>
          <xdr:rowOff>171450</xdr:rowOff>
        </xdr:to>
        <xdr:sp macro="" textlink="">
          <xdr:nvSpPr>
            <xdr:cNvPr id="70685" name="Option Button 29" hidden="1">
              <a:extLst>
                <a:ext uri="{63B3BB69-23CF-44E3-9099-C40C66FF867C}">
                  <a14:compatExt spid="_x0000_s70685"/>
                </a:ext>
                <a:ext uri="{FF2B5EF4-FFF2-40B4-BE49-F238E27FC236}">
                  <a16:creationId xmlns:a16="http://schemas.microsoft.com/office/drawing/2014/main" id="{00000000-0008-0000-1100-00001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27</xdr:row>
          <xdr:rowOff>123825</xdr:rowOff>
        </xdr:from>
        <xdr:to>
          <xdr:col>3</xdr:col>
          <xdr:colOff>628650</xdr:colOff>
          <xdr:row>28</xdr:row>
          <xdr:rowOff>180975</xdr:rowOff>
        </xdr:to>
        <xdr:sp macro="" textlink="">
          <xdr:nvSpPr>
            <xdr:cNvPr id="70686" name="Group Box 30" hidden="1">
              <a:extLst>
                <a:ext uri="{63B3BB69-23CF-44E3-9099-C40C66FF867C}">
                  <a14:compatExt spid="_x0000_s70686"/>
                </a:ext>
                <a:ext uri="{FF2B5EF4-FFF2-40B4-BE49-F238E27FC236}">
                  <a16:creationId xmlns:a16="http://schemas.microsoft.com/office/drawing/2014/main" id="{00000000-0008-0000-1100-00001E1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838200</xdr:colOff>
          <xdr:row>26</xdr:row>
          <xdr:rowOff>57150</xdr:rowOff>
        </xdr:from>
        <xdr:to>
          <xdr:col>3</xdr:col>
          <xdr:colOff>85725</xdr:colOff>
          <xdr:row>27</xdr:row>
          <xdr:rowOff>85725</xdr:rowOff>
        </xdr:to>
        <xdr:sp macro="" textlink="">
          <xdr:nvSpPr>
            <xdr:cNvPr id="70687" name="Option Button 31" hidden="1">
              <a:extLst>
                <a:ext uri="{63B3BB69-23CF-44E3-9099-C40C66FF867C}">
                  <a14:compatExt spid="_x0000_s70687"/>
                </a:ext>
                <a:ext uri="{FF2B5EF4-FFF2-40B4-BE49-F238E27FC236}">
                  <a16:creationId xmlns:a16="http://schemas.microsoft.com/office/drawing/2014/main" id="{00000000-0008-0000-1100-00001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26</xdr:row>
          <xdr:rowOff>57150</xdr:rowOff>
        </xdr:from>
        <xdr:to>
          <xdr:col>3</xdr:col>
          <xdr:colOff>628650</xdr:colOff>
          <xdr:row>27</xdr:row>
          <xdr:rowOff>85725</xdr:rowOff>
        </xdr:to>
        <xdr:sp macro="" textlink="">
          <xdr:nvSpPr>
            <xdr:cNvPr id="70688" name="Option Button 32" hidden="1">
              <a:extLst>
                <a:ext uri="{63B3BB69-23CF-44E3-9099-C40C66FF867C}">
                  <a14:compatExt spid="_x0000_s70688"/>
                </a:ext>
                <a:ext uri="{FF2B5EF4-FFF2-40B4-BE49-F238E27FC236}">
                  <a16:creationId xmlns:a16="http://schemas.microsoft.com/office/drawing/2014/main" id="{00000000-0008-0000-1100-00002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26</xdr:row>
          <xdr:rowOff>47625</xdr:rowOff>
        </xdr:from>
        <xdr:to>
          <xdr:col>3</xdr:col>
          <xdr:colOff>628650</xdr:colOff>
          <xdr:row>27</xdr:row>
          <xdr:rowOff>95250</xdr:rowOff>
        </xdr:to>
        <xdr:sp macro="" textlink="">
          <xdr:nvSpPr>
            <xdr:cNvPr id="70689" name="Group Box 33" hidden="1">
              <a:extLst>
                <a:ext uri="{63B3BB69-23CF-44E3-9099-C40C66FF867C}">
                  <a14:compatExt spid="_x0000_s70689"/>
                </a:ext>
                <a:ext uri="{FF2B5EF4-FFF2-40B4-BE49-F238E27FC236}">
                  <a16:creationId xmlns:a16="http://schemas.microsoft.com/office/drawing/2014/main" id="{00000000-0008-0000-1100-0000211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838200</xdr:colOff>
          <xdr:row>24</xdr:row>
          <xdr:rowOff>85725</xdr:rowOff>
        </xdr:from>
        <xdr:to>
          <xdr:col>3</xdr:col>
          <xdr:colOff>85725</xdr:colOff>
          <xdr:row>26</xdr:row>
          <xdr:rowOff>19050</xdr:rowOff>
        </xdr:to>
        <xdr:sp macro="" textlink="">
          <xdr:nvSpPr>
            <xdr:cNvPr id="70690" name="Option Button 34" hidden="1">
              <a:extLst>
                <a:ext uri="{63B3BB69-23CF-44E3-9099-C40C66FF867C}">
                  <a14:compatExt spid="_x0000_s70690"/>
                </a:ext>
                <a:ext uri="{FF2B5EF4-FFF2-40B4-BE49-F238E27FC236}">
                  <a16:creationId xmlns:a16="http://schemas.microsoft.com/office/drawing/2014/main" id="{00000000-0008-0000-1100-00002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24</xdr:row>
          <xdr:rowOff>85725</xdr:rowOff>
        </xdr:from>
        <xdr:to>
          <xdr:col>3</xdr:col>
          <xdr:colOff>619125</xdr:colOff>
          <xdr:row>26</xdr:row>
          <xdr:rowOff>19050</xdr:rowOff>
        </xdr:to>
        <xdr:sp macro="" textlink="">
          <xdr:nvSpPr>
            <xdr:cNvPr id="70691" name="Option Button 35" hidden="1">
              <a:extLst>
                <a:ext uri="{63B3BB69-23CF-44E3-9099-C40C66FF867C}">
                  <a14:compatExt spid="_x0000_s70691"/>
                </a:ext>
                <a:ext uri="{FF2B5EF4-FFF2-40B4-BE49-F238E27FC236}">
                  <a16:creationId xmlns:a16="http://schemas.microsoft.com/office/drawing/2014/main" id="{00000000-0008-0000-1100-00002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24</xdr:row>
          <xdr:rowOff>66675</xdr:rowOff>
        </xdr:from>
        <xdr:to>
          <xdr:col>3</xdr:col>
          <xdr:colOff>628650</xdr:colOff>
          <xdr:row>26</xdr:row>
          <xdr:rowOff>28575</xdr:rowOff>
        </xdr:to>
        <xdr:sp macro="" textlink="">
          <xdr:nvSpPr>
            <xdr:cNvPr id="70692" name="Group Box 36" hidden="1">
              <a:extLst>
                <a:ext uri="{63B3BB69-23CF-44E3-9099-C40C66FF867C}">
                  <a14:compatExt spid="_x0000_s70692"/>
                </a:ext>
                <a:ext uri="{FF2B5EF4-FFF2-40B4-BE49-F238E27FC236}">
                  <a16:creationId xmlns:a16="http://schemas.microsoft.com/office/drawing/2014/main" id="{00000000-0008-0000-1100-0000241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1314450</xdr:colOff>
          <xdr:row>34</xdr:row>
          <xdr:rowOff>76200</xdr:rowOff>
        </xdr:from>
        <xdr:to>
          <xdr:col>1</xdr:col>
          <xdr:colOff>2200275</xdr:colOff>
          <xdr:row>35</xdr:row>
          <xdr:rowOff>19050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85725</xdr:rowOff>
        </xdr:from>
        <xdr:to>
          <xdr:col>1</xdr:col>
          <xdr:colOff>1409700</xdr:colOff>
          <xdr:row>70</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1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MH Consumers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85725</xdr:rowOff>
        </xdr:from>
        <xdr:to>
          <xdr:col>1</xdr:col>
          <xdr:colOff>1609725</xdr:colOff>
          <xdr:row>71</xdr:row>
          <xdr:rowOff>19050</xdr:rowOff>
        </xdr:to>
        <xdr:sp macro="" textlink="">
          <xdr:nvSpPr>
            <xdr:cNvPr id="35843" name="Check Box 3" descr="2. Family Members" hidden="1">
              <a:extLst>
                <a:ext uri="{63B3BB69-23CF-44E3-9099-C40C66FF867C}">
                  <a14:compatExt spid="_x0000_s35843"/>
                </a:ext>
                <a:ext uri="{FF2B5EF4-FFF2-40B4-BE49-F238E27FC236}">
                  <a16:creationId xmlns:a16="http://schemas.microsoft.com/office/drawing/2014/main" id="{00000000-0008-0000-1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Family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85725</xdr:rowOff>
        </xdr:from>
        <xdr:to>
          <xdr:col>1</xdr:col>
          <xdr:colOff>1943100</xdr:colOff>
          <xdr:row>72</xdr:row>
          <xdr:rowOff>19050</xdr:rowOff>
        </xdr:to>
        <xdr:sp macro="" textlink="">
          <xdr:nvSpPr>
            <xdr:cNvPr id="35844" name="Check Box 4" descr="3. Professional Interviewers" hidden="1">
              <a:extLst>
                <a:ext uri="{63B3BB69-23CF-44E3-9099-C40C66FF867C}">
                  <a14:compatExt spid="_x0000_s35844"/>
                </a:ext>
                <a:ext uri="{FF2B5EF4-FFF2-40B4-BE49-F238E27FC236}">
                  <a16:creationId xmlns:a16="http://schemas.microsoft.com/office/drawing/2014/main" id="{00000000-0008-0000-13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Professional Interviewers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85725</xdr:rowOff>
        </xdr:from>
        <xdr:to>
          <xdr:col>1</xdr:col>
          <xdr:colOff>1543050</xdr:colOff>
          <xdr:row>73</xdr:row>
          <xdr:rowOff>19050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13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 MH Clinicians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85725</xdr:rowOff>
        </xdr:from>
        <xdr:to>
          <xdr:col>1</xdr:col>
          <xdr:colOff>1695450</xdr:colOff>
          <xdr:row>74</xdr:row>
          <xdr:rowOff>19050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13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Non Direct Treatment Staff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63</xdr:row>
          <xdr:rowOff>0</xdr:rowOff>
        </xdr:from>
        <xdr:to>
          <xdr:col>1</xdr:col>
          <xdr:colOff>495300</xdr:colOff>
          <xdr:row>64</xdr:row>
          <xdr:rowOff>19050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13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63</xdr:row>
          <xdr:rowOff>133350</xdr:rowOff>
        </xdr:from>
        <xdr:to>
          <xdr:col>1</xdr:col>
          <xdr:colOff>495300</xdr:colOff>
          <xdr:row>65</xdr:row>
          <xdr:rowOff>38100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13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63</xdr:row>
          <xdr:rowOff>0</xdr:rowOff>
        </xdr:from>
        <xdr:to>
          <xdr:col>2</xdr:col>
          <xdr:colOff>381000</xdr:colOff>
          <xdr:row>64</xdr:row>
          <xdr:rowOff>19050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13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64</xdr:row>
          <xdr:rowOff>104775</xdr:rowOff>
        </xdr:from>
        <xdr:to>
          <xdr:col>2</xdr:col>
          <xdr:colOff>381000</xdr:colOff>
          <xdr:row>66</xdr:row>
          <xdr:rowOff>38100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13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3</xdr:col>
          <xdr:colOff>0</xdr:colOff>
          <xdr:row>78</xdr:row>
          <xdr:rowOff>66675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13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Responses are anonymous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19050</xdr:rowOff>
        </xdr:from>
        <xdr:to>
          <xdr:col>3</xdr:col>
          <xdr:colOff>0</xdr:colOff>
          <xdr:row>79</xdr:row>
          <xdr:rowOff>85725</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13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Responses are confidential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38100</xdr:rowOff>
        </xdr:from>
        <xdr:to>
          <xdr:col>3</xdr:col>
          <xdr:colOff>0</xdr:colOff>
          <xdr:row>81</xdr:row>
          <xdr:rowOff>9525</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13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Responses are matched to client databases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2514600</xdr:colOff>
          <xdr:row>100</xdr:row>
          <xdr:rowOff>28575</xdr:rowOff>
        </xdr:from>
        <xdr:to>
          <xdr:col>2</xdr:col>
          <xdr:colOff>990600</xdr:colOff>
          <xdr:row>101</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13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2514600</xdr:colOff>
          <xdr:row>103</xdr:row>
          <xdr:rowOff>47625</xdr:rowOff>
        </xdr:from>
        <xdr:to>
          <xdr:col>2</xdr:col>
          <xdr:colOff>476250</xdr:colOff>
          <xdr:row>105</xdr:row>
          <xdr:rowOff>19050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13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85725</xdr:rowOff>
        </xdr:from>
        <xdr:to>
          <xdr:col>2</xdr:col>
          <xdr:colOff>142875</xdr:colOff>
          <xdr:row>138</xdr:row>
          <xdr:rowOff>19050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13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MH consumers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85725</xdr:rowOff>
        </xdr:from>
        <xdr:to>
          <xdr:col>1</xdr:col>
          <xdr:colOff>2476500</xdr:colOff>
          <xdr:row>139</xdr:row>
          <xdr:rowOff>19050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13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Family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85725</xdr:rowOff>
        </xdr:from>
        <xdr:to>
          <xdr:col>2</xdr:col>
          <xdr:colOff>142875</xdr:colOff>
          <xdr:row>140</xdr:row>
          <xdr:rowOff>19050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13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Professional interviewers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85725</xdr:rowOff>
        </xdr:from>
        <xdr:to>
          <xdr:col>1</xdr:col>
          <xdr:colOff>2476500</xdr:colOff>
          <xdr:row>141</xdr:row>
          <xdr:rowOff>19050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13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 MH clinicians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85725</xdr:rowOff>
        </xdr:from>
        <xdr:to>
          <xdr:col>2</xdr:col>
          <xdr:colOff>142875</xdr:colOff>
          <xdr:row>142</xdr:row>
          <xdr:rowOff>19050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13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Non direct treatment staff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130</xdr:row>
          <xdr:rowOff>85725</xdr:rowOff>
        </xdr:from>
        <xdr:to>
          <xdr:col>1</xdr:col>
          <xdr:colOff>447675</xdr:colOff>
          <xdr:row>132</xdr:row>
          <xdr:rowOff>19050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13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131</xdr:row>
          <xdr:rowOff>85725</xdr:rowOff>
        </xdr:from>
        <xdr:to>
          <xdr:col>1</xdr:col>
          <xdr:colOff>447675</xdr:colOff>
          <xdr:row>133</xdr:row>
          <xdr:rowOff>19050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13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130</xdr:row>
          <xdr:rowOff>85725</xdr:rowOff>
        </xdr:from>
        <xdr:to>
          <xdr:col>2</xdr:col>
          <xdr:colOff>457200</xdr:colOff>
          <xdr:row>132</xdr:row>
          <xdr:rowOff>19050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13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132</xdr:row>
          <xdr:rowOff>85725</xdr:rowOff>
        </xdr:from>
        <xdr:to>
          <xdr:col>2</xdr:col>
          <xdr:colOff>457200</xdr:colOff>
          <xdr:row>134</xdr:row>
          <xdr:rowOff>19050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13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1247775</xdr:colOff>
          <xdr:row>145</xdr:row>
          <xdr:rowOff>0</xdr:rowOff>
        </xdr:from>
        <xdr:to>
          <xdr:col>2</xdr:col>
          <xdr:colOff>200025</xdr:colOff>
          <xdr:row>146</xdr:row>
          <xdr:rowOff>66675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13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Responses are anonymous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19050</xdr:rowOff>
        </xdr:from>
        <xdr:to>
          <xdr:col>2</xdr:col>
          <xdr:colOff>200025</xdr:colOff>
          <xdr:row>147</xdr:row>
          <xdr:rowOff>85725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13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Responses are confidential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1247775</xdr:colOff>
          <xdr:row>147</xdr:row>
          <xdr:rowOff>38100</xdr:rowOff>
        </xdr:from>
        <xdr:to>
          <xdr:col>2</xdr:col>
          <xdr:colOff>200025</xdr:colOff>
          <xdr:row>149</xdr:row>
          <xdr:rowOff>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13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Responses are matched to client databases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123825</xdr:rowOff>
        </xdr:from>
        <xdr:to>
          <xdr:col>2</xdr:col>
          <xdr:colOff>371475</xdr:colOff>
          <xdr:row>67</xdr:row>
          <xdr:rowOff>38100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13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xdr:row>
          <xdr:rowOff>123825</xdr:rowOff>
        </xdr:from>
        <xdr:to>
          <xdr:col>1</xdr:col>
          <xdr:colOff>495300</xdr:colOff>
          <xdr:row>67</xdr:row>
          <xdr:rowOff>38100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13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133</xdr:row>
          <xdr:rowOff>85725</xdr:rowOff>
        </xdr:from>
        <xdr:to>
          <xdr:col>1</xdr:col>
          <xdr:colOff>447675</xdr:colOff>
          <xdr:row>135</xdr:row>
          <xdr:rowOff>19050</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13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133</xdr:row>
          <xdr:rowOff>85725</xdr:rowOff>
        </xdr:from>
        <xdr:to>
          <xdr:col>2</xdr:col>
          <xdr:colOff>457200</xdr:colOff>
          <xdr:row>135</xdr:row>
          <xdr:rowOff>19050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13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19050</xdr:rowOff>
        </xdr:from>
        <xdr:to>
          <xdr:col>1</xdr:col>
          <xdr:colOff>2209800</xdr:colOff>
          <xdr:row>52</xdr:row>
          <xdr:rowOff>28575</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13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Persons no longer receiving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123825</xdr:rowOff>
        </xdr:from>
        <xdr:to>
          <xdr:col>1</xdr:col>
          <xdr:colOff>2209800</xdr:colOff>
          <xdr:row>51</xdr:row>
          <xdr:rowOff>57150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13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Persons currently receiving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3</xdr:col>
          <xdr:colOff>0</xdr:colOff>
          <xdr:row>56</xdr:row>
          <xdr:rowOff>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13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All adult consumers in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161925</xdr:rowOff>
        </xdr:from>
        <xdr:to>
          <xdr:col>3</xdr:col>
          <xdr:colOff>0</xdr:colOff>
          <xdr:row>57</xdr:row>
          <xdr:rowOff>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13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Adults with serious mental illness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85725</xdr:rowOff>
        </xdr:from>
        <xdr:to>
          <xdr:col>3</xdr:col>
          <xdr:colOff>0</xdr:colOff>
          <xdr:row>57</xdr:row>
          <xdr:rowOff>152400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13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Adults who were Medicaid eligible or in Medicaid Managed Care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117</xdr:row>
          <xdr:rowOff>85725</xdr:rowOff>
        </xdr:from>
        <xdr:to>
          <xdr:col>1</xdr:col>
          <xdr:colOff>2219325</xdr:colOff>
          <xdr:row>119</xdr:row>
          <xdr:rowOff>57150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13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Persons no longer receiving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123825</xdr:rowOff>
        </xdr:from>
        <xdr:to>
          <xdr:col>1</xdr:col>
          <xdr:colOff>2219325</xdr:colOff>
          <xdr:row>118</xdr:row>
          <xdr:rowOff>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13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Persons currently receiving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104775</xdr:rowOff>
        </xdr:from>
        <xdr:to>
          <xdr:col>2</xdr:col>
          <xdr:colOff>238125</xdr:colOff>
          <xdr:row>124</xdr:row>
          <xdr:rowOff>38100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13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All child consumers in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85725</xdr:rowOff>
        </xdr:from>
        <xdr:to>
          <xdr:col>2</xdr:col>
          <xdr:colOff>47625</xdr:colOff>
          <xdr:row>125</xdr:row>
          <xdr:rowOff>19050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13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Children with serious emotional disturbances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85725</xdr:rowOff>
        </xdr:from>
        <xdr:to>
          <xdr:col>2</xdr:col>
          <xdr:colOff>1038225</xdr:colOff>
          <xdr:row>126</xdr:row>
          <xdr:rowOff>19050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13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Children who were Medicaid eligible or in Medicaid Managed Care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123825</xdr:rowOff>
        </xdr:from>
        <xdr:to>
          <xdr:col>1</xdr:col>
          <xdr:colOff>495300</xdr:colOff>
          <xdr:row>66</xdr:row>
          <xdr:rowOff>28575</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13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132</xdr:row>
          <xdr:rowOff>85725</xdr:rowOff>
        </xdr:from>
        <xdr:to>
          <xdr:col>1</xdr:col>
          <xdr:colOff>447675</xdr:colOff>
          <xdr:row>134</xdr:row>
          <xdr:rowOff>19050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13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25</xdr:row>
          <xdr:rowOff>66675</xdr:rowOff>
        </xdr:from>
        <xdr:to>
          <xdr:col>2</xdr:col>
          <xdr:colOff>714375</xdr:colOff>
          <xdr:row>26</xdr:row>
          <xdr:rowOff>161925</xdr:rowOff>
        </xdr:to>
        <xdr:sp macro="" textlink="">
          <xdr:nvSpPr>
            <xdr:cNvPr id="35884" name="Option Button 44" hidden="1">
              <a:extLst>
                <a:ext uri="{63B3BB69-23CF-44E3-9099-C40C66FF867C}">
                  <a14:compatExt spid="_x0000_s35884"/>
                </a:ext>
                <a:ext uri="{FF2B5EF4-FFF2-40B4-BE49-F238E27FC236}">
                  <a16:creationId xmlns:a16="http://schemas.microsoft.com/office/drawing/2014/main" id="{00000000-0008-0000-13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66675</xdr:rowOff>
        </xdr:from>
        <xdr:to>
          <xdr:col>3</xdr:col>
          <xdr:colOff>476250</xdr:colOff>
          <xdr:row>26</xdr:row>
          <xdr:rowOff>161925</xdr:rowOff>
        </xdr:to>
        <xdr:sp macro="" textlink="">
          <xdr:nvSpPr>
            <xdr:cNvPr id="35885" name="Option Button 45" hidden="1">
              <a:extLst>
                <a:ext uri="{63B3BB69-23CF-44E3-9099-C40C66FF867C}">
                  <a14:compatExt spid="_x0000_s35885"/>
                </a:ext>
                <a:ext uri="{FF2B5EF4-FFF2-40B4-BE49-F238E27FC236}">
                  <a16:creationId xmlns:a16="http://schemas.microsoft.com/office/drawing/2014/main" id="{00000000-0008-0000-13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39</xdr:row>
          <xdr:rowOff>28575</xdr:rowOff>
        </xdr:from>
        <xdr:to>
          <xdr:col>3</xdr:col>
          <xdr:colOff>419100</xdr:colOff>
          <xdr:row>39</xdr:row>
          <xdr:rowOff>200025</xdr:rowOff>
        </xdr:to>
        <xdr:sp macro="" textlink="">
          <xdr:nvSpPr>
            <xdr:cNvPr id="35886" name="Option Button 46" hidden="1">
              <a:extLst>
                <a:ext uri="{63B3BB69-23CF-44E3-9099-C40C66FF867C}">
                  <a14:compatExt spid="_x0000_s35886"/>
                </a:ext>
                <a:ext uri="{FF2B5EF4-FFF2-40B4-BE49-F238E27FC236}">
                  <a16:creationId xmlns:a16="http://schemas.microsoft.com/office/drawing/2014/main" id="{00000000-0008-0000-13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All Consumers in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39</xdr:row>
          <xdr:rowOff>28575</xdr:rowOff>
        </xdr:from>
        <xdr:to>
          <xdr:col>4</xdr:col>
          <xdr:colOff>1381125</xdr:colOff>
          <xdr:row>39</xdr:row>
          <xdr:rowOff>238125</xdr:rowOff>
        </xdr:to>
        <xdr:sp macro="" textlink="">
          <xdr:nvSpPr>
            <xdr:cNvPr id="35887" name="Option Button 47" hidden="1">
              <a:extLst>
                <a:ext uri="{63B3BB69-23CF-44E3-9099-C40C66FF867C}">
                  <a14:compatExt spid="_x0000_s35887"/>
                </a:ext>
                <a:ext uri="{FF2B5EF4-FFF2-40B4-BE49-F238E27FC236}">
                  <a16:creationId xmlns:a16="http://schemas.microsoft.com/office/drawing/2014/main" id="{00000000-0008-0000-13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Sample of MH Consumers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95250</xdr:rowOff>
        </xdr:from>
        <xdr:to>
          <xdr:col>5</xdr:col>
          <xdr:colOff>0</xdr:colOff>
          <xdr:row>39</xdr:row>
          <xdr:rowOff>238125</xdr:rowOff>
        </xdr:to>
        <xdr:sp macro="" textlink="">
          <xdr:nvSpPr>
            <xdr:cNvPr id="35888" name="Group Box 48" hidden="1">
              <a:extLst>
                <a:ext uri="{63B3BB69-23CF-44E3-9099-C40C66FF867C}">
                  <a14:compatExt spid="_x0000_s35888"/>
                </a:ext>
                <a:ext uri="{FF2B5EF4-FFF2-40B4-BE49-F238E27FC236}">
                  <a16:creationId xmlns:a16="http://schemas.microsoft.com/office/drawing/2014/main" id="{00000000-0008-0000-1300-000030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41</xdr:row>
          <xdr:rowOff>85725</xdr:rowOff>
        </xdr:from>
        <xdr:to>
          <xdr:col>4</xdr:col>
          <xdr:colOff>495300</xdr:colOff>
          <xdr:row>42</xdr:row>
          <xdr:rowOff>161925</xdr:rowOff>
        </xdr:to>
        <xdr:sp macro="" textlink="">
          <xdr:nvSpPr>
            <xdr:cNvPr id="35889" name="Option Button 49" hidden="1">
              <a:extLst>
                <a:ext uri="{63B3BB69-23CF-44E3-9099-C40C66FF867C}">
                  <a14:compatExt spid="_x0000_s35889"/>
                </a:ext>
                <a:ext uri="{FF2B5EF4-FFF2-40B4-BE49-F238E27FC236}">
                  <a16:creationId xmlns:a16="http://schemas.microsoft.com/office/drawing/2014/main" id="{00000000-0008-0000-13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Random Sample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42</xdr:row>
          <xdr:rowOff>133350</xdr:rowOff>
        </xdr:from>
        <xdr:to>
          <xdr:col>4</xdr:col>
          <xdr:colOff>495300</xdr:colOff>
          <xdr:row>43</xdr:row>
          <xdr:rowOff>19050</xdr:rowOff>
        </xdr:to>
        <xdr:sp macro="" textlink="">
          <xdr:nvSpPr>
            <xdr:cNvPr id="35890" name="Option Button 50" hidden="1">
              <a:extLst>
                <a:ext uri="{63B3BB69-23CF-44E3-9099-C40C66FF867C}">
                  <a14:compatExt spid="_x0000_s35890"/>
                </a:ext>
                <a:ext uri="{FF2B5EF4-FFF2-40B4-BE49-F238E27FC236}">
                  <a16:creationId xmlns:a16="http://schemas.microsoft.com/office/drawing/2014/main" id="{00000000-0008-0000-13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Stratified /Random Stratified Sample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57150</xdr:rowOff>
        </xdr:from>
        <xdr:to>
          <xdr:col>5</xdr:col>
          <xdr:colOff>0</xdr:colOff>
          <xdr:row>44</xdr:row>
          <xdr:rowOff>47625</xdr:rowOff>
        </xdr:to>
        <xdr:sp macro="" textlink="">
          <xdr:nvSpPr>
            <xdr:cNvPr id="35891" name="Group Box 51" hidden="1">
              <a:extLst>
                <a:ext uri="{63B3BB69-23CF-44E3-9099-C40C66FF867C}">
                  <a14:compatExt spid="_x0000_s35891"/>
                </a:ext>
                <a:ext uri="{FF2B5EF4-FFF2-40B4-BE49-F238E27FC236}">
                  <a16:creationId xmlns:a16="http://schemas.microsoft.com/office/drawing/2014/main" id="{00000000-0008-0000-1300-000033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86</xdr:row>
          <xdr:rowOff>200025</xdr:rowOff>
        </xdr:from>
        <xdr:to>
          <xdr:col>3</xdr:col>
          <xdr:colOff>0</xdr:colOff>
          <xdr:row>87</xdr:row>
          <xdr:rowOff>0</xdr:rowOff>
        </xdr:to>
        <xdr:sp macro="" textlink="">
          <xdr:nvSpPr>
            <xdr:cNvPr id="35892" name="Option Button 52" hidden="1">
              <a:extLst>
                <a:ext uri="{63B3BB69-23CF-44E3-9099-C40C66FF867C}">
                  <a14:compatExt spid="_x0000_s35892"/>
                </a:ext>
                <a:ext uri="{FF2B5EF4-FFF2-40B4-BE49-F238E27FC236}">
                  <a16:creationId xmlns:a16="http://schemas.microsoft.com/office/drawing/2014/main" id="{00000000-0008-0000-1300-00003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200025</xdr:rowOff>
        </xdr:from>
        <xdr:to>
          <xdr:col>3</xdr:col>
          <xdr:colOff>342900</xdr:colOff>
          <xdr:row>87</xdr:row>
          <xdr:rowOff>0</xdr:rowOff>
        </xdr:to>
        <xdr:sp macro="" textlink="">
          <xdr:nvSpPr>
            <xdr:cNvPr id="35893" name="Option Button 53" hidden="1">
              <a:extLst>
                <a:ext uri="{63B3BB69-23CF-44E3-9099-C40C66FF867C}">
                  <a14:compatExt spid="_x0000_s35893"/>
                </a:ext>
                <a:ext uri="{FF2B5EF4-FFF2-40B4-BE49-F238E27FC236}">
                  <a16:creationId xmlns:a16="http://schemas.microsoft.com/office/drawing/2014/main" id="{00000000-0008-0000-1300-00003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86</xdr:row>
          <xdr:rowOff>161925</xdr:rowOff>
        </xdr:from>
        <xdr:to>
          <xdr:col>3</xdr:col>
          <xdr:colOff>457200</xdr:colOff>
          <xdr:row>87</xdr:row>
          <xdr:rowOff>28575</xdr:rowOff>
        </xdr:to>
        <xdr:sp macro="" textlink="">
          <xdr:nvSpPr>
            <xdr:cNvPr id="35894" name="Group Box 54" hidden="1">
              <a:extLst>
                <a:ext uri="{63B3BB69-23CF-44E3-9099-C40C66FF867C}">
                  <a14:compatExt spid="_x0000_s35894"/>
                </a:ext>
                <a:ext uri="{FF2B5EF4-FFF2-40B4-BE49-F238E27FC236}">
                  <a16:creationId xmlns:a16="http://schemas.microsoft.com/office/drawing/2014/main" id="{00000000-0008-0000-1300-000036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88</xdr:row>
          <xdr:rowOff>104775</xdr:rowOff>
        </xdr:from>
        <xdr:to>
          <xdr:col>2</xdr:col>
          <xdr:colOff>666750</xdr:colOff>
          <xdr:row>89</xdr:row>
          <xdr:rowOff>142875</xdr:rowOff>
        </xdr:to>
        <xdr:sp macro="" textlink="">
          <xdr:nvSpPr>
            <xdr:cNvPr id="35895" name="Option Button 55" hidden="1">
              <a:extLst>
                <a:ext uri="{63B3BB69-23CF-44E3-9099-C40C66FF867C}">
                  <a14:compatExt spid="_x0000_s35895"/>
                </a:ext>
                <a:ext uri="{FF2B5EF4-FFF2-40B4-BE49-F238E27FC236}">
                  <a16:creationId xmlns:a16="http://schemas.microsoft.com/office/drawing/2014/main" id="{00000000-0008-0000-1300-00003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88</xdr:row>
          <xdr:rowOff>104775</xdr:rowOff>
        </xdr:from>
        <xdr:to>
          <xdr:col>3</xdr:col>
          <xdr:colOff>276225</xdr:colOff>
          <xdr:row>89</xdr:row>
          <xdr:rowOff>152400</xdr:rowOff>
        </xdr:to>
        <xdr:sp macro="" textlink="">
          <xdr:nvSpPr>
            <xdr:cNvPr id="35896" name="Option Button 56" hidden="1">
              <a:extLst>
                <a:ext uri="{63B3BB69-23CF-44E3-9099-C40C66FF867C}">
                  <a14:compatExt spid="_x0000_s35896"/>
                </a:ext>
                <a:ext uri="{FF2B5EF4-FFF2-40B4-BE49-F238E27FC236}">
                  <a16:creationId xmlns:a16="http://schemas.microsoft.com/office/drawing/2014/main" id="{00000000-0008-0000-1300-00003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88</xdr:row>
          <xdr:rowOff>85725</xdr:rowOff>
        </xdr:from>
        <xdr:to>
          <xdr:col>3</xdr:col>
          <xdr:colOff>476250</xdr:colOff>
          <xdr:row>90</xdr:row>
          <xdr:rowOff>0</xdr:rowOff>
        </xdr:to>
        <xdr:sp macro="" textlink="">
          <xdr:nvSpPr>
            <xdr:cNvPr id="35897" name="Group Box 57" hidden="1">
              <a:extLst>
                <a:ext uri="{63B3BB69-23CF-44E3-9099-C40C66FF867C}">
                  <a14:compatExt spid="_x0000_s35897"/>
                </a:ext>
                <a:ext uri="{FF2B5EF4-FFF2-40B4-BE49-F238E27FC236}">
                  <a16:creationId xmlns:a16="http://schemas.microsoft.com/office/drawing/2014/main" id="{00000000-0008-0000-1300-000039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90</xdr:row>
          <xdr:rowOff>19050</xdr:rowOff>
        </xdr:from>
        <xdr:to>
          <xdr:col>4</xdr:col>
          <xdr:colOff>161925</xdr:colOff>
          <xdr:row>91</xdr:row>
          <xdr:rowOff>76200</xdr:rowOff>
        </xdr:to>
        <xdr:sp macro="" textlink="">
          <xdr:nvSpPr>
            <xdr:cNvPr id="35898" name="Option Button 58" hidden="1">
              <a:extLst>
                <a:ext uri="{63B3BB69-23CF-44E3-9099-C40C66FF867C}">
                  <a14:compatExt spid="_x0000_s35898"/>
                </a:ext>
                <a:ext uri="{FF2B5EF4-FFF2-40B4-BE49-F238E27FC236}">
                  <a16:creationId xmlns:a16="http://schemas.microsoft.com/office/drawing/2014/main" id="{00000000-0008-0000-13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90</xdr:row>
          <xdr:rowOff>19050</xdr:rowOff>
        </xdr:from>
        <xdr:to>
          <xdr:col>4</xdr:col>
          <xdr:colOff>466725</xdr:colOff>
          <xdr:row>91</xdr:row>
          <xdr:rowOff>76200</xdr:rowOff>
        </xdr:to>
        <xdr:sp macro="" textlink="">
          <xdr:nvSpPr>
            <xdr:cNvPr id="35899" name="Option Button 59" hidden="1">
              <a:extLst>
                <a:ext uri="{63B3BB69-23CF-44E3-9099-C40C66FF867C}">
                  <a14:compatExt spid="_x0000_s35899"/>
                </a:ext>
                <a:ext uri="{FF2B5EF4-FFF2-40B4-BE49-F238E27FC236}">
                  <a16:creationId xmlns:a16="http://schemas.microsoft.com/office/drawing/2014/main" id="{00000000-0008-0000-13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90</xdr:row>
          <xdr:rowOff>19050</xdr:rowOff>
        </xdr:from>
        <xdr:to>
          <xdr:col>4</xdr:col>
          <xdr:colOff>733425</xdr:colOff>
          <xdr:row>91</xdr:row>
          <xdr:rowOff>85725</xdr:rowOff>
        </xdr:to>
        <xdr:sp macro="" textlink="">
          <xdr:nvSpPr>
            <xdr:cNvPr id="35900" name="Group Box 60" hidden="1">
              <a:extLst>
                <a:ext uri="{63B3BB69-23CF-44E3-9099-C40C66FF867C}">
                  <a14:compatExt spid="_x0000_s35900"/>
                </a:ext>
                <a:ext uri="{FF2B5EF4-FFF2-40B4-BE49-F238E27FC236}">
                  <a16:creationId xmlns:a16="http://schemas.microsoft.com/office/drawing/2014/main" id="{00000000-0008-0000-1300-00003C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109</xdr:row>
          <xdr:rowOff>9525</xdr:rowOff>
        </xdr:from>
        <xdr:to>
          <xdr:col>4</xdr:col>
          <xdr:colOff>647700</xdr:colOff>
          <xdr:row>110</xdr:row>
          <xdr:rowOff>76200</xdr:rowOff>
        </xdr:to>
        <xdr:sp macro="" textlink="">
          <xdr:nvSpPr>
            <xdr:cNvPr id="35901" name="Option Button 61" hidden="1">
              <a:extLst>
                <a:ext uri="{63B3BB69-23CF-44E3-9099-C40C66FF867C}">
                  <a14:compatExt spid="_x0000_s35901"/>
                </a:ext>
                <a:ext uri="{FF2B5EF4-FFF2-40B4-BE49-F238E27FC236}">
                  <a16:creationId xmlns:a16="http://schemas.microsoft.com/office/drawing/2014/main" id="{00000000-0008-0000-13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All Consumers in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110</xdr:row>
          <xdr:rowOff>28575</xdr:rowOff>
        </xdr:from>
        <xdr:to>
          <xdr:col>4</xdr:col>
          <xdr:colOff>704850</xdr:colOff>
          <xdr:row>112</xdr:row>
          <xdr:rowOff>0</xdr:rowOff>
        </xdr:to>
        <xdr:sp macro="" textlink="">
          <xdr:nvSpPr>
            <xdr:cNvPr id="35902" name="Option Button 62" hidden="1">
              <a:extLst>
                <a:ext uri="{63B3BB69-23CF-44E3-9099-C40C66FF867C}">
                  <a14:compatExt spid="_x0000_s35902"/>
                </a:ext>
                <a:ext uri="{FF2B5EF4-FFF2-40B4-BE49-F238E27FC236}">
                  <a16:creationId xmlns:a16="http://schemas.microsoft.com/office/drawing/2014/main" id="{00000000-0008-0000-13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Sample of MH Consumers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109</xdr:row>
          <xdr:rowOff>0</xdr:rowOff>
        </xdr:from>
        <xdr:to>
          <xdr:col>4</xdr:col>
          <xdr:colOff>800100</xdr:colOff>
          <xdr:row>112</xdr:row>
          <xdr:rowOff>19050</xdr:rowOff>
        </xdr:to>
        <xdr:sp macro="" textlink="">
          <xdr:nvSpPr>
            <xdr:cNvPr id="35903" name="Group Box 63" hidden="1">
              <a:extLst>
                <a:ext uri="{63B3BB69-23CF-44E3-9099-C40C66FF867C}">
                  <a14:compatExt spid="_x0000_s35903"/>
                </a:ext>
                <a:ext uri="{FF2B5EF4-FFF2-40B4-BE49-F238E27FC236}">
                  <a16:creationId xmlns:a16="http://schemas.microsoft.com/office/drawing/2014/main" id="{00000000-0008-0000-1300-00003F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155</xdr:row>
          <xdr:rowOff>0</xdr:rowOff>
        </xdr:from>
        <xdr:to>
          <xdr:col>3</xdr:col>
          <xdr:colOff>47625</xdr:colOff>
          <xdr:row>156</xdr:row>
          <xdr:rowOff>19050</xdr:rowOff>
        </xdr:to>
        <xdr:sp macro="" textlink="">
          <xdr:nvSpPr>
            <xdr:cNvPr id="35904" name="Option Button 64" hidden="1">
              <a:extLst>
                <a:ext uri="{63B3BB69-23CF-44E3-9099-C40C66FF867C}">
                  <a14:compatExt spid="_x0000_s35904"/>
                </a:ext>
                <a:ext uri="{FF2B5EF4-FFF2-40B4-BE49-F238E27FC236}">
                  <a16:creationId xmlns:a16="http://schemas.microsoft.com/office/drawing/2014/main" id="{00000000-0008-0000-13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155</xdr:row>
          <xdr:rowOff>0</xdr:rowOff>
        </xdr:from>
        <xdr:to>
          <xdr:col>3</xdr:col>
          <xdr:colOff>476250</xdr:colOff>
          <xdr:row>156</xdr:row>
          <xdr:rowOff>19050</xdr:rowOff>
        </xdr:to>
        <xdr:sp macro="" textlink="">
          <xdr:nvSpPr>
            <xdr:cNvPr id="35905" name="Option Button 65" hidden="1">
              <a:extLst>
                <a:ext uri="{63B3BB69-23CF-44E3-9099-C40C66FF867C}">
                  <a14:compatExt spid="_x0000_s35905"/>
                </a:ext>
                <a:ext uri="{FF2B5EF4-FFF2-40B4-BE49-F238E27FC236}">
                  <a16:creationId xmlns:a16="http://schemas.microsoft.com/office/drawing/2014/main" id="{00000000-0008-0000-13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112</xdr:row>
          <xdr:rowOff>47625</xdr:rowOff>
        </xdr:from>
        <xdr:to>
          <xdr:col>3</xdr:col>
          <xdr:colOff>0</xdr:colOff>
          <xdr:row>113</xdr:row>
          <xdr:rowOff>114300</xdr:rowOff>
        </xdr:to>
        <xdr:sp macro="" textlink="">
          <xdr:nvSpPr>
            <xdr:cNvPr id="35906" name="Option Button 66" hidden="1">
              <a:extLst>
                <a:ext uri="{63B3BB69-23CF-44E3-9099-C40C66FF867C}">
                  <a14:compatExt spid="_x0000_s35906"/>
                </a:ext>
                <a:ext uri="{FF2B5EF4-FFF2-40B4-BE49-F238E27FC236}">
                  <a16:creationId xmlns:a16="http://schemas.microsoft.com/office/drawing/2014/main" id="{00000000-0008-0000-13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Random Sample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113</xdr:row>
          <xdr:rowOff>66675</xdr:rowOff>
        </xdr:from>
        <xdr:to>
          <xdr:col>4</xdr:col>
          <xdr:colOff>323850</xdr:colOff>
          <xdr:row>113</xdr:row>
          <xdr:rowOff>295275</xdr:rowOff>
        </xdr:to>
        <xdr:sp macro="" textlink="">
          <xdr:nvSpPr>
            <xdr:cNvPr id="35907" name="Option Button 67" hidden="1">
              <a:extLst>
                <a:ext uri="{63B3BB69-23CF-44E3-9099-C40C66FF867C}">
                  <a14:compatExt spid="_x0000_s35907"/>
                </a:ext>
                <a:ext uri="{FF2B5EF4-FFF2-40B4-BE49-F238E27FC236}">
                  <a16:creationId xmlns:a16="http://schemas.microsoft.com/office/drawing/2014/main" id="{00000000-0008-0000-13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Stratified/Random Stratified Sample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47625</xdr:rowOff>
        </xdr:from>
        <xdr:to>
          <xdr:col>4</xdr:col>
          <xdr:colOff>838200</xdr:colOff>
          <xdr:row>113</xdr:row>
          <xdr:rowOff>504825</xdr:rowOff>
        </xdr:to>
        <xdr:sp macro="" textlink="">
          <xdr:nvSpPr>
            <xdr:cNvPr id="35909" name="Group Box 69" hidden="1">
              <a:extLst>
                <a:ext uri="{63B3BB69-23CF-44E3-9099-C40C66FF867C}">
                  <a14:compatExt spid="_x0000_s35909"/>
                </a:ext>
                <a:ext uri="{FF2B5EF4-FFF2-40B4-BE49-F238E27FC236}">
                  <a16:creationId xmlns:a16="http://schemas.microsoft.com/office/drawing/2014/main" id="{00000000-0008-0000-1300-000045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155</xdr:row>
          <xdr:rowOff>0</xdr:rowOff>
        </xdr:from>
        <xdr:to>
          <xdr:col>4</xdr:col>
          <xdr:colOff>0</xdr:colOff>
          <xdr:row>156</xdr:row>
          <xdr:rowOff>47625</xdr:rowOff>
        </xdr:to>
        <xdr:sp macro="" textlink="">
          <xdr:nvSpPr>
            <xdr:cNvPr id="35910" name="Group Box 70" hidden="1">
              <a:extLst>
                <a:ext uri="{63B3BB69-23CF-44E3-9099-C40C66FF867C}">
                  <a14:compatExt spid="_x0000_s35910"/>
                </a:ext>
                <a:ext uri="{FF2B5EF4-FFF2-40B4-BE49-F238E27FC236}">
                  <a16:creationId xmlns:a16="http://schemas.microsoft.com/office/drawing/2014/main" id="{00000000-0008-0000-1300-000046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157</xdr:row>
          <xdr:rowOff>95250</xdr:rowOff>
        </xdr:from>
        <xdr:to>
          <xdr:col>4</xdr:col>
          <xdr:colOff>638175</xdr:colOff>
          <xdr:row>159</xdr:row>
          <xdr:rowOff>9525</xdr:rowOff>
        </xdr:to>
        <xdr:sp macro="" textlink="">
          <xdr:nvSpPr>
            <xdr:cNvPr id="35913" name="Group Box 73" hidden="1">
              <a:extLst>
                <a:ext uri="{63B3BB69-23CF-44E3-9099-C40C66FF867C}">
                  <a14:compatExt spid="_x0000_s35913"/>
                </a:ext>
                <a:ext uri="{FF2B5EF4-FFF2-40B4-BE49-F238E27FC236}">
                  <a16:creationId xmlns:a16="http://schemas.microsoft.com/office/drawing/2014/main" id="{00000000-0008-0000-1300-000049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159</xdr:row>
          <xdr:rowOff>19050</xdr:rowOff>
        </xdr:from>
        <xdr:to>
          <xdr:col>3</xdr:col>
          <xdr:colOff>742950</xdr:colOff>
          <xdr:row>160</xdr:row>
          <xdr:rowOff>76200</xdr:rowOff>
        </xdr:to>
        <xdr:sp macro="" textlink="">
          <xdr:nvSpPr>
            <xdr:cNvPr id="35914" name="Option Button 74" hidden="1">
              <a:extLst>
                <a:ext uri="{63B3BB69-23CF-44E3-9099-C40C66FF867C}">
                  <a14:compatExt spid="_x0000_s35914"/>
                </a:ext>
                <a:ext uri="{FF2B5EF4-FFF2-40B4-BE49-F238E27FC236}">
                  <a16:creationId xmlns:a16="http://schemas.microsoft.com/office/drawing/2014/main" id="{00000000-0008-0000-13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159</xdr:row>
          <xdr:rowOff>19050</xdr:rowOff>
        </xdr:from>
        <xdr:to>
          <xdr:col>4</xdr:col>
          <xdr:colOff>485775</xdr:colOff>
          <xdr:row>160</xdr:row>
          <xdr:rowOff>76200</xdr:rowOff>
        </xdr:to>
        <xdr:sp macro="" textlink="">
          <xdr:nvSpPr>
            <xdr:cNvPr id="35915" name="Option Button 75" hidden="1">
              <a:extLst>
                <a:ext uri="{63B3BB69-23CF-44E3-9099-C40C66FF867C}">
                  <a14:compatExt spid="_x0000_s35915"/>
                </a:ext>
                <a:ext uri="{FF2B5EF4-FFF2-40B4-BE49-F238E27FC236}">
                  <a16:creationId xmlns:a16="http://schemas.microsoft.com/office/drawing/2014/main" id="{00000000-0008-0000-1300-00004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159</xdr:row>
          <xdr:rowOff>9525</xdr:rowOff>
        </xdr:from>
        <xdr:to>
          <xdr:col>4</xdr:col>
          <xdr:colOff>638175</xdr:colOff>
          <xdr:row>160</xdr:row>
          <xdr:rowOff>76200</xdr:rowOff>
        </xdr:to>
        <xdr:sp macro="" textlink="">
          <xdr:nvSpPr>
            <xdr:cNvPr id="35916" name="Group Box 76" hidden="1">
              <a:extLst>
                <a:ext uri="{63B3BB69-23CF-44E3-9099-C40C66FF867C}">
                  <a14:compatExt spid="_x0000_s35916"/>
                </a:ext>
                <a:ext uri="{FF2B5EF4-FFF2-40B4-BE49-F238E27FC236}">
                  <a16:creationId xmlns:a16="http://schemas.microsoft.com/office/drawing/2014/main" id="{00000000-0008-0000-1300-00004C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2409825</xdr:colOff>
          <xdr:row>25</xdr:row>
          <xdr:rowOff>47625</xdr:rowOff>
        </xdr:from>
        <xdr:to>
          <xdr:col>3</xdr:col>
          <xdr:colOff>647700</xdr:colOff>
          <xdr:row>26</xdr:row>
          <xdr:rowOff>161925</xdr:rowOff>
        </xdr:to>
        <xdr:sp macro="" textlink="">
          <xdr:nvSpPr>
            <xdr:cNvPr id="35917" name="Group Box 77" hidden="1">
              <a:extLst>
                <a:ext uri="{63B3BB69-23CF-44E3-9099-C40C66FF867C}">
                  <a14:compatExt spid="_x0000_s35917"/>
                </a:ext>
                <a:ext uri="{FF2B5EF4-FFF2-40B4-BE49-F238E27FC236}">
                  <a16:creationId xmlns:a16="http://schemas.microsoft.com/office/drawing/2014/main" id="{00000000-0008-0000-1300-00004D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28</xdr:row>
          <xdr:rowOff>85725</xdr:rowOff>
        </xdr:from>
        <xdr:to>
          <xdr:col>1</xdr:col>
          <xdr:colOff>1390650</xdr:colOff>
          <xdr:row>29</xdr:row>
          <xdr:rowOff>152400</xdr:rowOff>
        </xdr:to>
        <xdr:sp macro="" textlink="">
          <xdr:nvSpPr>
            <xdr:cNvPr id="35918" name="Option Button 78" hidden="1">
              <a:extLst>
                <a:ext uri="{63B3BB69-23CF-44E3-9099-C40C66FF867C}">
                  <a14:compatExt spid="_x0000_s35918"/>
                </a:ext>
                <a:ext uri="{FF2B5EF4-FFF2-40B4-BE49-F238E27FC236}">
                  <a16:creationId xmlns:a16="http://schemas.microsoft.com/office/drawing/2014/main" id="{00000000-0008-0000-1300-00004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29</xdr:row>
          <xdr:rowOff>85725</xdr:rowOff>
        </xdr:from>
        <xdr:to>
          <xdr:col>1</xdr:col>
          <xdr:colOff>1390650</xdr:colOff>
          <xdr:row>30</xdr:row>
          <xdr:rowOff>152400</xdr:rowOff>
        </xdr:to>
        <xdr:sp macro="" textlink="">
          <xdr:nvSpPr>
            <xdr:cNvPr id="35919" name="Option Button 79" hidden="1">
              <a:extLst>
                <a:ext uri="{63B3BB69-23CF-44E3-9099-C40C66FF867C}">
                  <a14:compatExt spid="_x0000_s35919"/>
                </a:ext>
                <a:ext uri="{FF2B5EF4-FFF2-40B4-BE49-F238E27FC236}">
                  <a16:creationId xmlns:a16="http://schemas.microsoft.com/office/drawing/2014/main" id="{00000000-0008-0000-13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30</xdr:row>
          <xdr:rowOff>85725</xdr:rowOff>
        </xdr:from>
        <xdr:to>
          <xdr:col>1</xdr:col>
          <xdr:colOff>1390650</xdr:colOff>
          <xdr:row>31</xdr:row>
          <xdr:rowOff>152400</xdr:rowOff>
        </xdr:to>
        <xdr:sp macro="" textlink="">
          <xdr:nvSpPr>
            <xdr:cNvPr id="35920" name="Option Button 80" hidden="1">
              <a:extLst>
                <a:ext uri="{63B3BB69-23CF-44E3-9099-C40C66FF867C}">
                  <a14:compatExt spid="_x0000_s35920"/>
                </a:ext>
                <a:ext uri="{FF2B5EF4-FFF2-40B4-BE49-F238E27FC236}">
                  <a16:creationId xmlns:a16="http://schemas.microsoft.com/office/drawing/2014/main" id="{00000000-0008-0000-1300-00005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31</xdr:row>
          <xdr:rowOff>104775</xdr:rowOff>
        </xdr:from>
        <xdr:to>
          <xdr:col>1</xdr:col>
          <xdr:colOff>1390650</xdr:colOff>
          <xdr:row>33</xdr:row>
          <xdr:rowOff>9525</xdr:rowOff>
        </xdr:to>
        <xdr:sp macro="" textlink="">
          <xdr:nvSpPr>
            <xdr:cNvPr id="35921" name="Option Button 81" hidden="1">
              <a:extLst>
                <a:ext uri="{63B3BB69-23CF-44E3-9099-C40C66FF867C}">
                  <a14:compatExt spid="_x0000_s35921"/>
                </a:ext>
                <a:ext uri="{FF2B5EF4-FFF2-40B4-BE49-F238E27FC236}">
                  <a16:creationId xmlns:a16="http://schemas.microsoft.com/office/drawing/2014/main" id="{00000000-0008-0000-1300-00005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1019175</xdr:colOff>
          <xdr:row>28</xdr:row>
          <xdr:rowOff>57150</xdr:rowOff>
        </xdr:from>
        <xdr:to>
          <xdr:col>1</xdr:col>
          <xdr:colOff>1438275</xdr:colOff>
          <xdr:row>33</xdr:row>
          <xdr:rowOff>19050</xdr:rowOff>
        </xdr:to>
        <xdr:sp macro="" textlink="">
          <xdr:nvSpPr>
            <xdr:cNvPr id="35922" name="Group Box 82" hidden="1">
              <a:extLst>
                <a:ext uri="{63B3BB69-23CF-44E3-9099-C40C66FF867C}">
                  <a14:compatExt spid="_x0000_s35922"/>
                </a:ext>
                <a:ext uri="{FF2B5EF4-FFF2-40B4-BE49-F238E27FC236}">
                  <a16:creationId xmlns:a16="http://schemas.microsoft.com/office/drawing/2014/main" id="{00000000-0008-0000-1300-000052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42</xdr:row>
          <xdr:rowOff>295275</xdr:rowOff>
        </xdr:from>
        <xdr:to>
          <xdr:col>4</xdr:col>
          <xdr:colOff>495300</xdr:colOff>
          <xdr:row>44</xdr:row>
          <xdr:rowOff>9525</xdr:rowOff>
        </xdr:to>
        <xdr:sp macro="" textlink="">
          <xdr:nvSpPr>
            <xdr:cNvPr id="35923" name="Option Button 83" hidden="1">
              <a:extLst>
                <a:ext uri="{63B3BB69-23CF-44E3-9099-C40C66FF867C}">
                  <a14:compatExt spid="_x0000_s35923"/>
                </a:ext>
                <a:ext uri="{FF2B5EF4-FFF2-40B4-BE49-F238E27FC236}">
                  <a16:creationId xmlns:a16="http://schemas.microsoft.com/office/drawing/2014/main" id="{00000000-0008-0000-13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Convenience Sample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113</xdr:row>
          <xdr:rowOff>257175</xdr:rowOff>
        </xdr:from>
        <xdr:to>
          <xdr:col>3</xdr:col>
          <xdr:colOff>523875</xdr:colOff>
          <xdr:row>113</xdr:row>
          <xdr:rowOff>476250</xdr:rowOff>
        </xdr:to>
        <xdr:sp macro="" textlink="">
          <xdr:nvSpPr>
            <xdr:cNvPr id="35927" name="Option Button 87" hidden="1">
              <a:extLst>
                <a:ext uri="{63B3BB69-23CF-44E3-9099-C40C66FF867C}">
                  <a14:compatExt spid="_x0000_s35927"/>
                </a:ext>
                <a:ext uri="{FF2B5EF4-FFF2-40B4-BE49-F238E27FC236}">
                  <a16:creationId xmlns:a16="http://schemas.microsoft.com/office/drawing/2014/main" id="{00000000-0008-0000-1300-00005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Convenience Sample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157</xdr:row>
          <xdr:rowOff>114300</xdr:rowOff>
        </xdr:from>
        <xdr:to>
          <xdr:col>3</xdr:col>
          <xdr:colOff>866775</xdr:colOff>
          <xdr:row>158</xdr:row>
          <xdr:rowOff>114300</xdr:rowOff>
        </xdr:to>
        <xdr:sp macro="" textlink="">
          <xdr:nvSpPr>
            <xdr:cNvPr id="35929" name="Option Button 89" hidden="1">
              <a:extLst>
                <a:ext uri="{63B3BB69-23CF-44E3-9099-C40C66FF867C}">
                  <a14:compatExt spid="_x0000_s35929"/>
                </a:ext>
                <a:ext uri="{FF2B5EF4-FFF2-40B4-BE49-F238E27FC236}">
                  <a16:creationId xmlns:a16="http://schemas.microsoft.com/office/drawing/2014/main" id="{00000000-0008-0000-1300-00005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157</xdr:row>
          <xdr:rowOff>114300</xdr:rowOff>
        </xdr:from>
        <xdr:to>
          <xdr:col>4</xdr:col>
          <xdr:colOff>590550</xdr:colOff>
          <xdr:row>158</xdr:row>
          <xdr:rowOff>114300</xdr:rowOff>
        </xdr:to>
        <xdr:sp macro="" textlink="">
          <xdr:nvSpPr>
            <xdr:cNvPr id="35931" name="Option Button 91" hidden="1">
              <a:extLst>
                <a:ext uri="{63B3BB69-23CF-44E3-9099-C40C66FF867C}">
                  <a14:compatExt spid="_x0000_s35931"/>
                </a:ext>
                <a:ext uri="{FF2B5EF4-FFF2-40B4-BE49-F238E27FC236}">
                  <a16:creationId xmlns:a16="http://schemas.microsoft.com/office/drawing/2014/main" id="{00000000-0008-0000-1300-00005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4</xdr:col>
          <xdr:colOff>85725</xdr:colOff>
          <xdr:row>29</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1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Serious Mental Illness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0</xdr:rowOff>
        </xdr:from>
        <xdr:to>
          <xdr:col>3</xdr:col>
          <xdr:colOff>1028700</xdr:colOff>
          <xdr:row>30</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1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Serious Emotional Disturbances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47625</xdr:rowOff>
        </xdr:from>
        <xdr:to>
          <xdr:col>3</xdr:col>
          <xdr:colOff>390525</xdr:colOff>
          <xdr:row>51</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1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76200</xdr:rowOff>
        </xdr:from>
        <xdr:to>
          <xdr:col>3</xdr:col>
          <xdr:colOff>390525</xdr:colOff>
          <xdr:row>52</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1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76200</xdr:rowOff>
        </xdr:from>
        <xdr:to>
          <xdr:col>3</xdr:col>
          <xdr:colOff>390525</xdr:colOff>
          <xdr:row>53</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1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76200</xdr:rowOff>
        </xdr:from>
        <xdr:to>
          <xdr:col>3</xdr:col>
          <xdr:colOff>390525</xdr:colOff>
          <xdr:row>54</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1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76200</xdr:rowOff>
        </xdr:from>
        <xdr:to>
          <xdr:col>3</xdr:col>
          <xdr:colOff>390525</xdr:colOff>
          <xdr:row>55</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1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76200</xdr:rowOff>
        </xdr:from>
        <xdr:to>
          <xdr:col>3</xdr:col>
          <xdr:colOff>390525</xdr:colOff>
          <xdr:row>56</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1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0</xdr:rowOff>
        </xdr:from>
        <xdr:to>
          <xdr:col>5</xdr:col>
          <xdr:colOff>19050</xdr:colOff>
          <xdr:row>61</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1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61</xdr:row>
          <xdr:rowOff>28575</xdr:rowOff>
        </xdr:from>
        <xdr:to>
          <xdr:col>5</xdr:col>
          <xdr:colOff>19050</xdr:colOff>
          <xdr:row>61</xdr:row>
          <xdr:rowOff>123825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1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28575</xdr:rowOff>
        </xdr:from>
        <xdr:to>
          <xdr:col>5</xdr:col>
          <xdr:colOff>19050</xdr:colOff>
          <xdr:row>64</xdr:row>
          <xdr:rowOff>295275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1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65</xdr:row>
          <xdr:rowOff>19050</xdr:rowOff>
        </xdr:from>
        <xdr:to>
          <xdr:col>5</xdr:col>
          <xdr:colOff>19050</xdr:colOff>
          <xdr:row>65</xdr:row>
          <xdr:rowOff>285750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1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19050</xdr:rowOff>
        </xdr:from>
        <xdr:to>
          <xdr:col>5</xdr:col>
          <xdr:colOff>19050</xdr:colOff>
          <xdr:row>66</xdr:row>
          <xdr:rowOff>285750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1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67</xdr:row>
          <xdr:rowOff>9525</xdr:rowOff>
        </xdr:from>
        <xdr:to>
          <xdr:col>5</xdr:col>
          <xdr:colOff>19050</xdr:colOff>
          <xdr:row>67</xdr:row>
          <xdr:rowOff>276225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1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68</xdr:row>
          <xdr:rowOff>9525</xdr:rowOff>
        </xdr:from>
        <xdr:to>
          <xdr:col>5</xdr:col>
          <xdr:colOff>19050</xdr:colOff>
          <xdr:row>68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1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69</xdr:row>
          <xdr:rowOff>0</xdr:rowOff>
        </xdr:from>
        <xdr:to>
          <xdr:col>5</xdr:col>
          <xdr:colOff>19050</xdr:colOff>
          <xdr:row>69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1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104775</xdr:rowOff>
        </xdr:from>
        <xdr:to>
          <xdr:col>2</xdr:col>
          <xdr:colOff>895350</xdr:colOff>
          <xdr:row>21</xdr:row>
          <xdr:rowOff>219075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1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104775</xdr:rowOff>
        </xdr:from>
        <xdr:to>
          <xdr:col>2</xdr:col>
          <xdr:colOff>895350</xdr:colOff>
          <xdr:row>24</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15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104775</xdr:rowOff>
        </xdr:from>
        <xdr:to>
          <xdr:col>3</xdr:col>
          <xdr:colOff>895350</xdr:colOff>
          <xdr:row>24</xdr:row>
          <xdr:rowOff>219075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15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104775</xdr:rowOff>
        </xdr:from>
        <xdr:to>
          <xdr:col>4</xdr:col>
          <xdr:colOff>866775</xdr:colOff>
          <xdr:row>24</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15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24</xdr:row>
          <xdr:rowOff>104775</xdr:rowOff>
        </xdr:from>
        <xdr:to>
          <xdr:col>5</xdr:col>
          <xdr:colOff>876300</xdr:colOff>
          <xdr:row>24</xdr:row>
          <xdr:rowOff>219075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15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21</xdr:row>
          <xdr:rowOff>104775</xdr:rowOff>
        </xdr:from>
        <xdr:to>
          <xdr:col>3</xdr:col>
          <xdr:colOff>895350</xdr:colOff>
          <xdr:row>21</xdr:row>
          <xdr:rowOff>219075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15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104775</xdr:rowOff>
        </xdr:from>
        <xdr:to>
          <xdr:col>4</xdr:col>
          <xdr:colOff>866775</xdr:colOff>
          <xdr:row>21</xdr:row>
          <xdr:rowOff>219075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15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104775</xdr:rowOff>
        </xdr:from>
        <xdr:to>
          <xdr:col>5</xdr:col>
          <xdr:colOff>876300</xdr:colOff>
          <xdr:row>21</xdr:row>
          <xdr:rowOff>219075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15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104775</xdr:rowOff>
        </xdr:from>
        <xdr:to>
          <xdr:col>2</xdr:col>
          <xdr:colOff>895350</xdr:colOff>
          <xdr:row>22</xdr:row>
          <xdr:rowOff>219075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15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22</xdr:row>
          <xdr:rowOff>104775</xdr:rowOff>
        </xdr:from>
        <xdr:to>
          <xdr:col>3</xdr:col>
          <xdr:colOff>895350</xdr:colOff>
          <xdr:row>22</xdr:row>
          <xdr:rowOff>219075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15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104775</xdr:rowOff>
        </xdr:from>
        <xdr:to>
          <xdr:col>4</xdr:col>
          <xdr:colOff>866775</xdr:colOff>
          <xdr:row>22</xdr:row>
          <xdr:rowOff>219075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15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104775</xdr:rowOff>
        </xdr:from>
        <xdr:to>
          <xdr:col>5</xdr:col>
          <xdr:colOff>876300</xdr:colOff>
          <xdr:row>22</xdr:row>
          <xdr:rowOff>219075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15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104775</xdr:rowOff>
        </xdr:from>
        <xdr:to>
          <xdr:col>2</xdr:col>
          <xdr:colOff>895350</xdr:colOff>
          <xdr:row>23</xdr:row>
          <xdr:rowOff>219075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15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104775</xdr:rowOff>
        </xdr:from>
        <xdr:to>
          <xdr:col>3</xdr:col>
          <xdr:colOff>895350</xdr:colOff>
          <xdr:row>23</xdr:row>
          <xdr:rowOff>219075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15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104775</xdr:rowOff>
        </xdr:from>
        <xdr:to>
          <xdr:col>4</xdr:col>
          <xdr:colOff>866775</xdr:colOff>
          <xdr:row>23</xdr:row>
          <xdr:rowOff>219075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15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104775</xdr:rowOff>
        </xdr:from>
        <xdr:to>
          <xdr:col>5</xdr:col>
          <xdr:colOff>876300</xdr:colOff>
          <xdr:row>23</xdr:row>
          <xdr:rowOff>219075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15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76200</xdr:rowOff>
        </xdr:from>
        <xdr:to>
          <xdr:col>5</xdr:col>
          <xdr:colOff>809625</xdr:colOff>
          <xdr:row>75</xdr:row>
          <xdr:rowOff>352425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15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5</xdr:col>
          <xdr:colOff>809625</xdr:colOff>
          <xdr:row>76</xdr:row>
          <xdr:rowOff>180975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15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161925</xdr:rowOff>
        </xdr:from>
        <xdr:to>
          <xdr:col>5</xdr:col>
          <xdr:colOff>800100</xdr:colOff>
          <xdr:row>78</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15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161925</xdr:rowOff>
        </xdr:from>
        <xdr:to>
          <xdr:col>5</xdr:col>
          <xdr:colOff>800100</xdr:colOff>
          <xdr:row>79</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15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60</xdr:row>
          <xdr:rowOff>0</xdr:rowOff>
        </xdr:from>
        <xdr:to>
          <xdr:col>6</xdr:col>
          <xdr:colOff>19050</xdr:colOff>
          <xdr:row>61</xdr:row>
          <xdr:rowOff>28575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15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104775</xdr:rowOff>
        </xdr:from>
        <xdr:to>
          <xdr:col>2</xdr:col>
          <xdr:colOff>895350</xdr:colOff>
          <xdr:row>20</xdr:row>
          <xdr:rowOff>219075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15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104775</xdr:rowOff>
        </xdr:from>
        <xdr:to>
          <xdr:col>3</xdr:col>
          <xdr:colOff>895350</xdr:colOff>
          <xdr:row>20</xdr:row>
          <xdr:rowOff>219075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15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104775</xdr:rowOff>
        </xdr:from>
        <xdr:to>
          <xdr:col>4</xdr:col>
          <xdr:colOff>866775</xdr:colOff>
          <xdr:row>20</xdr:row>
          <xdr:rowOff>219075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15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104775</xdr:rowOff>
        </xdr:from>
        <xdr:to>
          <xdr:col>5</xdr:col>
          <xdr:colOff>876300</xdr:colOff>
          <xdr:row>20</xdr:row>
          <xdr:rowOff>219075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15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104775</xdr:rowOff>
        </xdr:from>
        <xdr:to>
          <xdr:col>2</xdr:col>
          <xdr:colOff>895350</xdr:colOff>
          <xdr:row>16</xdr:row>
          <xdr:rowOff>219075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15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104775</xdr:rowOff>
        </xdr:from>
        <xdr:to>
          <xdr:col>2</xdr:col>
          <xdr:colOff>895350</xdr:colOff>
          <xdr:row>19</xdr:row>
          <xdr:rowOff>219075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15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104775</xdr:rowOff>
        </xdr:from>
        <xdr:to>
          <xdr:col>3</xdr:col>
          <xdr:colOff>895350</xdr:colOff>
          <xdr:row>19</xdr:row>
          <xdr:rowOff>219075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15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104775</xdr:rowOff>
        </xdr:from>
        <xdr:to>
          <xdr:col>4</xdr:col>
          <xdr:colOff>866775</xdr:colOff>
          <xdr:row>19</xdr:row>
          <xdr:rowOff>219075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15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104775</xdr:rowOff>
        </xdr:from>
        <xdr:to>
          <xdr:col>5</xdr:col>
          <xdr:colOff>876300</xdr:colOff>
          <xdr:row>19</xdr:row>
          <xdr:rowOff>219075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15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104775</xdr:rowOff>
        </xdr:from>
        <xdr:to>
          <xdr:col>3</xdr:col>
          <xdr:colOff>895350</xdr:colOff>
          <xdr:row>16</xdr:row>
          <xdr:rowOff>219075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15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104775</xdr:rowOff>
        </xdr:from>
        <xdr:to>
          <xdr:col>4</xdr:col>
          <xdr:colOff>866775</xdr:colOff>
          <xdr:row>16</xdr:row>
          <xdr:rowOff>219075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15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104775</xdr:rowOff>
        </xdr:from>
        <xdr:to>
          <xdr:col>5</xdr:col>
          <xdr:colOff>876300</xdr:colOff>
          <xdr:row>16</xdr:row>
          <xdr:rowOff>219075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15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104775</xdr:rowOff>
        </xdr:from>
        <xdr:to>
          <xdr:col>2</xdr:col>
          <xdr:colOff>895350</xdr:colOff>
          <xdr:row>17</xdr:row>
          <xdr:rowOff>219075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15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17</xdr:row>
          <xdr:rowOff>104775</xdr:rowOff>
        </xdr:from>
        <xdr:to>
          <xdr:col>3</xdr:col>
          <xdr:colOff>895350</xdr:colOff>
          <xdr:row>17</xdr:row>
          <xdr:rowOff>219075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15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104775</xdr:rowOff>
        </xdr:from>
        <xdr:to>
          <xdr:col>4</xdr:col>
          <xdr:colOff>866775</xdr:colOff>
          <xdr:row>17</xdr:row>
          <xdr:rowOff>219075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15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104775</xdr:rowOff>
        </xdr:from>
        <xdr:to>
          <xdr:col>5</xdr:col>
          <xdr:colOff>876300</xdr:colOff>
          <xdr:row>17</xdr:row>
          <xdr:rowOff>219075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15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104775</xdr:rowOff>
        </xdr:from>
        <xdr:to>
          <xdr:col>2</xdr:col>
          <xdr:colOff>895350</xdr:colOff>
          <xdr:row>18</xdr:row>
          <xdr:rowOff>219075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15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104775</xdr:rowOff>
        </xdr:from>
        <xdr:to>
          <xdr:col>3</xdr:col>
          <xdr:colOff>895350</xdr:colOff>
          <xdr:row>18</xdr:row>
          <xdr:rowOff>219075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15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104775</xdr:rowOff>
        </xdr:from>
        <xdr:to>
          <xdr:col>4</xdr:col>
          <xdr:colOff>866775</xdr:colOff>
          <xdr:row>18</xdr:row>
          <xdr:rowOff>219075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15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104775</xdr:rowOff>
        </xdr:from>
        <xdr:to>
          <xdr:col>5</xdr:col>
          <xdr:colOff>876300</xdr:colOff>
          <xdr:row>18</xdr:row>
          <xdr:rowOff>219075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15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104775</xdr:rowOff>
        </xdr:from>
        <xdr:to>
          <xdr:col>2</xdr:col>
          <xdr:colOff>895350</xdr:colOff>
          <xdr:row>15</xdr:row>
          <xdr:rowOff>219075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15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104775</xdr:rowOff>
        </xdr:from>
        <xdr:to>
          <xdr:col>3</xdr:col>
          <xdr:colOff>895350</xdr:colOff>
          <xdr:row>15</xdr:row>
          <xdr:rowOff>219075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15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104775</xdr:rowOff>
        </xdr:from>
        <xdr:to>
          <xdr:col>4</xdr:col>
          <xdr:colOff>866775</xdr:colOff>
          <xdr:row>15</xdr:row>
          <xdr:rowOff>219075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15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104775</xdr:rowOff>
        </xdr:from>
        <xdr:to>
          <xdr:col>5</xdr:col>
          <xdr:colOff>876300</xdr:colOff>
          <xdr:row>15</xdr:row>
          <xdr:rowOff>219075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15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30</xdr:row>
          <xdr:rowOff>66675</xdr:rowOff>
        </xdr:from>
        <xdr:to>
          <xdr:col>2</xdr:col>
          <xdr:colOff>333375</xdr:colOff>
          <xdr:row>32</xdr:row>
          <xdr:rowOff>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1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30</xdr:row>
          <xdr:rowOff>66675</xdr:rowOff>
        </xdr:from>
        <xdr:to>
          <xdr:col>2</xdr:col>
          <xdr:colOff>695325</xdr:colOff>
          <xdr:row>32</xdr:row>
          <xdr:rowOff>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1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28575</xdr:rowOff>
        </xdr:from>
        <xdr:to>
          <xdr:col>3</xdr:col>
          <xdr:colOff>85725</xdr:colOff>
          <xdr:row>32</xdr:row>
          <xdr:rowOff>28575</xdr:rowOff>
        </xdr:to>
        <xdr:sp macro="" textlink="">
          <xdr:nvSpPr>
            <xdr:cNvPr id="10243" name="Group Box 3" hidden="1">
              <a:extLst>
                <a:ext uri="{63B3BB69-23CF-44E3-9099-C40C66FF867C}">
                  <a14:compatExt spid="_x0000_s10243"/>
                </a:ext>
                <a:ext uri="{FF2B5EF4-FFF2-40B4-BE49-F238E27FC236}">
                  <a16:creationId xmlns:a16="http://schemas.microsoft.com/office/drawing/2014/main" id="{00000000-0008-0000-1600-00000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33</xdr:row>
          <xdr:rowOff>57150</xdr:rowOff>
        </xdr:from>
        <xdr:to>
          <xdr:col>2</xdr:col>
          <xdr:colOff>438150</xdr:colOff>
          <xdr:row>35</xdr:row>
          <xdr:rowOff>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1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33</xdr:row>
          <xdr:rowOff>57150</xdr:rowOff>
        </xdr:from>
        <xdr:to>
          <xdr:col>2</xdr:col>
          <xdr:colOff>704850</xdr:colOff>
          <xdr:row>34</xdr:row>
          <xdr:rowOff>133350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1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9525</xdr:rowOff>
        </xdr:from>
        <xdr:to>
          <xdr:col>3</xdr:col>
          <xdr:colOff>104775</xdr:colOff>
          <xdr:row>35</xdr:row>
          <xdr:rowOff>19050</xdr:rowOff>
        </xdr:to>
        <xdr:sp macro="" textlink="">
          <xdr:nvSpPr>
            <xdr:cNvPr id="10246" name="Group Box 6" hidden="1">
              <a:extLst>
                <a:ext uri="{63B3BB69-23CF-44E3-9099-C40C66FF867C}">
                  <a14:compatExt spid="_x0000_s10246"/>
                </a:ext>
                <a:ext uri="{FF2B5EF4-FFF2-40B4-BE49-F238E27FC236}">
                  <a16:creationId xmlns:a16="http://schemas.microsoft.com/office/drawing/2014/main" id="{00000000-0008-0000-1600-00000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50</xdr:row>
          <xdr:rowOff>95250</xdr:rowOff>
        </xdr:from>
        <xdr:to>
          <xdr:col>6</xdr:col>
          <xdr:colOff>114300</xdr:colOff>
          <xdr:row>51</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50</xdr:row>
          <xdr:rowOff>95250</xdr:rowOff>
        </xdr:from>
        <xdr:to>
          <xdr:col>5</xdr:col>
          <xdr:colOff>57150</xdr:colOff>
          <xdr:row>51</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Discharge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50</xdr:row>
          <xdr:rowOff>76200</xdr:rowOff>
        </xdr:from>
        <xdr:to>
          <xdr:col>7</xdr:col>
          <xdr:colOff>171450</xdr:colOff>
          <xdr:row>51</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9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50</xdr:row>
          <xdr:rowOff>76200</xdr:rowOff>
        </xdr:from>
        <xdr:to>
          <xdr:col>8</xdr:col>
          <xdr:colOff>609600</xdr:colOff>
          <xdr:row>51</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19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50</xdr:row>
          <xdr:rowOff>95250</xdr:rowOff>
        </xdr:from>
        <xdr:to>
          <xdr:col>3</xdr:col>
          <xdr:colOff>314325</xdr:colOff>
          <xdr:row>51</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19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Admission</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48</xdr:row>
          <xdr:rowOff>133350</xdr:rowOff>
        </xdr:from>
        <xdr:to>
          <xdr:col>2</xdr:col>
          <xdr:colOff>381000</xdr:colOff>
          <xdr:row>50</xdr:row>
          <xdr:rowOff>38100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1A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48</xdr:row>
          <xdr:rowOff>133350</xdr:rowOff>
        </xdr:from>
        <xdr:to>
          <xdr:col>2</xdr:col>
          <xdr:colOff>638175</xdr:colOff>
          <xdr:row>50</xdr:row>
          <xdr:rowOff>38100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1A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152400</xdr:rowOff>
        </xdr:from>
        <xdr:to>
          <xdr:col>3</xdr:col>
          <xdr:colOff>0</xdr:colOff>
          <xdr:row>51</xdr:row>
          <xdr:rowOff>9525</xdr:rowOff>
        </xdr:to>
        <xdr:sp macro="" textlink="">
          <xdr:nvSpPr>
            <xdr:cNvPr id="73731" name="Group Box 3" hidden="1">
              <a:extLst>
                <a:ext uri="{63B3BB69-23CF-44E3-9099-C40C66FF867C}">
                  <a14:compatExt spid="_x0000_s73731"/>
                </a:ext>
                <a:ext uri="{FF2B5EF4-FFF2-40B4-BE49-F238E27FC236}">
                  <a16:creationId xmlns:a16="http://schemas.microsoft.com/office/drawing/2014/main" id="{00000000-0008-0000-1A00-00000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48</xdr:row>
          <xdr:rowOff>133350</xdr:rowOff>
        </xdr:from>
        <xdr:to>
          <xdr:col>3</xdr:col>
          <xdr:colOff>400050</xdr:colOff>
          <xdr:row>50</xdr:row>
          <xdr:rowOff>38100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1A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48</xdr:row>
          <xdr:rowOff>133350</xdr:rowOff>
        </xdr:from>
        <xdr:to>
          <xdr:col>3</xdr:col>
          <xdr:colOff>647700</xdr:colOff>
          <xdr:row>50</xdr:row>
          <xdr:rowOff>38100</xdr:rowOff>
        </xdr:to>
        <xdr:sp macro="" textlink="">
          <xdr:nvSpPr>
            <xdr:cNvPr id="73733" name="Option Button 5" hidden="1">
              <a:extLst>
                <a:ext uri="{63B3BB69-23CF-44E3-9099-C40C66FF867C}">
                  <a14:compatExt spid="_x0000_s73733"/>
                </a:ext>
                <a:ext uri="{FF2B5EF4-FFF2-40B4-BE49-F238E27FC236}">
                  <a16:creationId xmlns:a16="http://schemas.microsoft.com/office/drawing/2014/main" id="{00000000-0008-0000-1A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51</xdr:row>
          <xdr:rowOff>9525</xdr:rowOff>
        </xdr:to>
        <xdr:sp macro="" textlink="">
          <xdr:nvSpPr>
            <xdr:cNvPr id="73734" name="Group Box 6" hidden="1">
              <a:extLst>
                <a:ext uri="{63B3BB69-23CF-44E3-9099-C40C66FF867C}">
                  <a14:compatExt spid="_x0000_s73734"/>
                </a:ext>
                <a:ext uri="{FF2B5EF4-FFF2-40B4-BE49-F238E27FC236}">
                  <a16:creationId xmlns:a16="http://schemas.microsoft.com/office/drawing/2014/main" id="{00000000-0008-0000-1A00-00000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133350</xdr:rowOff>
        </xdr:from>
        <xdr:to>
          <xdr:col>5</xdr:col>
          <xdr:colOff>295275</xdr:colOff>
          <xdr:row>51</xdr:row>
          <xdr:rowOff>0</xdr:rowOff>
        </xdr:to>
        <xdr:sp macro="" textlink="">
          <xdr:nvSpPr>
            <xdr:cNvPr id="73735" name="Option Button 7" hidden="1">
              <a:extLst>
                <a:ext uri="{63B3BB69-23CF-44E3-9099-C40C66FF867C}">
                  <a14:compatExt spid="_x0000_s73735"/>
                </a:ext>
                <a:ext uri="{FF2B5EF4-FFF2-40B4-BE49-F238E27FC236}">
                  <a16:creationId xmlns:a16="http://schemas.microsoft.com/office/drawing/2014/main" id="{00000000-0008-0000-1A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48</xdr:row>
          <xdr:rowOff>133350</xdr:rowOff>
        </xdr:from>
        <xdr:to>
          <xdr:col>5</xdr:col>
          <xdr:colOff>647700</xdr:colOff>
          <xdr:row>51</xdr:row>
          <xdr:rowOff>0</xdr:rowOff>
        </xdr:to>
        <xdr:sp macro="" textlink="">
          <xdr:nvSpPr>
            <xdr:cNvPr id="73736" name="Option Button 8" hidden="1">
              <a:extLst>
                <a:ext uri="{63B3BB69-23CF-44E3-9099-C40C66FF867C}">
                  <a14:compatExt spid="_x0000_s73736"/>
                </a:ext>
                <a:ext uri="{FF2B5EF4-FFF2-40B4-BE49-F238E27FC236}">
                  <a16:creationId xmlns:a16="http://schemas.microsoft.com/office/drawing/2014/main" id="{00000000-0008-0000-1A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48</xdr:row>
          <xdr:rowOff>0</xdr:rowOff>
        </xdr:from>
        <xdr:to>
          <xdr:col>6</xdr:col>
          <xdr:colOff>0</xdr:colOff>
          <xdr:row>51</xdr:row>
          <xdr:rowOff>0</xdr:rowOff>
        </xdr:to>
        <xdr:sp macro="" textlink="">
          <xdr:nvSpPr>
            <xdr:cNvPr id="73737" name="Group Box 9" hidden="1">
              <a:extLst>
                <a:ext uri="{63B3BB69-23CF-44E3-9099-C40C66FF867C}">
                  <a14:compatExt spid="_x0000_s73737"/>
                </a:ext>
                <a:ext uri="{FF2B5EF4-FFF2-40B4-BE49-F238E27FC236}">
                  <a16:creationId xmlns:a16="http://schemas.microsoft.com/office/drawing/2014/main" id="{00000000-0008-0000-1A00-00000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48</xdr:row>
          <xdr:rowOff>152400</xdr:rowOff>
        </xdr:from>
        <xdr:to>
          <xdr:col>6</xdr:col>
          <xdr:colOff>381000</xdr:colOff>
          <xdr:row>51</xdr:row>
          <xdr:rowOff>9525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1A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48</xdr:row>
          <xdr:rowOff>152400</xdr:rowOff>
        </xdr:from>
        <xdr:to>
          <xdr:col>6</xdr:col>
          <xdr:colOff>628650</xdr:colOff>
          <xdr:row>51</xdr:row>
          <xdr:rowOff>9525</xdr:rowOff>
        </xdr:to>
        <xdr:sp macro="" textlink="">
          <xdr:nvSpPr>
            <xdr:cNvPr id="73739" name="Option Button 11" hidden="1">
              <a:extLst>
                <a:ext uri="{63B3BB69-23CF-44E3-9099-C40C66FF867C}">
                  <a14:compatExt spid="_x0000_s73739"/>
                </a:ext>
                <a:ext uri="{FF2B5EF4-FFF2-40B4-BE49-F238E27FC236}">
                  <a16:creationId xmlns:a16="http://schemas.microsoft.com/office/drawing/2014/main" id="{00000000-0008-0000-1A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0</xdr:colOff>
          <xdr:row>51</xdr:row>
          <xdr:rowOff>0</xdr:rowOff>
        </xdr:to>
        <xdr:sp macro="" textlink="">
          <xdr:nvSpPr>
            <xdr:cNvPr id="73740" name="Group Box 12" hidden="1">
              <a:extLst>
                <a:ext uri="{63B3BB69-23CF-44E3-9099-C40C66FF867C}">
                  <a14:compatExt spid="_x0000_s73740"/>
                </a:ext>
                <a:ext uri="{FF2B5EF4-FFF2-40B4-BE49-F238E27FC236}">
                  <a16:creationId xmlns:a16="http://schemas.microsoft.com/office/drawing/2014/main" id="{00000000-0008-0000-1A00-00000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133350</xdr:rowOff>
        </xdr:from>
        <xdr:to>
          <xdr:col>7</xdr:col>
          <xdr:colOff>419100</xdr:colOff>
          <xdr:row>50</xdr:row>
          <xdr:rowOff>38100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1A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48</xdr:row>
          <xdr:rowOff>133350</xdr:rowOff>
        </xdr:from>
        <xdr:to>
          <xdr:col>7</xdr:col>
          <xdr:colOff>676275</xdr:colOff>
          <xdr:row>50</xdr:row>
          <xdr:rowOff>38100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1A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152400</xdr:rowOff>
        </xdr:from>
        <xdr:to>
          <xdr:col>8</xdr:col>
          <xdr:colOff>0</xdr:colOff>
          <xdr:row>51</xdr:row>
          <xdr:rowOff>0</xdr:rowOff>
        </xdr:to>
        <xdr:sp macro="" textlink="">
          <xdr:nvSpPr>
            <xdr:cNvPr id="73743" name="Group Box 15" hidden="1">
              <a:extLst>
                <a:ext uri="{63B3BB69-23CF-44E3-9099-C40C66FF867C}">
                  <a14:compatExt spid="_x0000_s73743"/>
                </a:ext>
                <a:ext uri="{FF2B5EF4-FFF2-40B4-BE49-F238E27FC236}">
                  <a16:creationId xmlns:a16="http://schemas.microsoft.com/office/drawing/2014/main" id="{00000000-0008-0000-1A00-00000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28575</xdr:rowOff>
        </xdr:from>
        <xdr:to>
          <xdr:col>1</xdr:col>
          <xdr:colOff>304800</xdr:colOff>
          <xdr:row>56</xdr:row>
          <xdr:rowOff>209550</xdr:rowOff>
        </xdr:to>
        <xdr:sp macro="" textlink="">
          <xdr:nvSpPr>
            <xdr:cNvPr id="73744" name="Option Button 16" hidden="1">
              <a:extLst>
                <a:ext uri="{63B3BB69-23CF-44E3-9099-C40C66FF867C}">
                  <a14:compatExt spid="_x0000_s73744"/>
                </a:ext>
                <a:ext uri="{FF2B5EF4-FFF2-40B4-BE49-F238E27FC236}">
                  <a16:creationId xmlns:a16="http://schemas.microsoft.com/office/drawing/2014/main" id="{00000000-0008-0000-1A00-00001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56</xdr:row>
          <xdr:rowOff>28575</xdr:rowOff>
        </xdr:from>
        <xdr:to>
          <xdr:col>1</xdr:col>
          <xdr:colOff>571500</xdr:colOff>
          <xdr:row>56</xdr:row>
          <xdr:rowOff>209550</xdr:rowOff>
        </xdr:to>
        <xdr:sp macro="" textlink="">
          <xdr:nvSpPr>
            <xdr:cNvPr id="73745" name="Option Button 17" hidden="1">
              <a:extLst>
                <a:ext uri="{63B3BB69-23CF-44E3-9099-C40C66FF867C}">
                  <a14:compatExt spid="_x0000_s73745"/>
                </a:ext>
                <a:ext uri="{FF2B5EF4-FFF2-40B4-BE49-F238E27FC236}">
                  <a16:creationId xmlns:a16="http://schemas.microsoft.com/office/drawing/2014/main" id="{00000000-0008-0000-1A00-00001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55</xdr:row>
          <xdr:rowOff>9525</xdr:rowOff>
        </xdr:from>
        <xdr:to>
          <xdr:col>2</xdr:col>
          <xdr:colOff>0</xdr:colOff>
          <xdr:row>57</xdr:row>
          <xdr:rowOff>9525</xdr:rowOff>
        </xdr:to>
        <xdr:sp macro="" textlink="">
          <xdr:nvSpPr>
            <xdr:cNvPr id="73746" name="Group Box 18" hidden="1">
              <a:extLst>
                <a:ext uri="{63B3BB69-23CF-44E3-9099-C40C66FF867C}">
                  <a14:compatExt spid="_x0000_s73746"/>
                </a:ext>
                <a:ext uri="{FF2B5EF4-FFF2-40B4-BE49-F238E27FC236}">
                  <a16:creationId xmlns:a16="http://schemas.microsoft.com/office/drawing/2014/main" id="{00000000-0008-0000-1A00-00001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xdr:row>
          <xdr:rowOff>19050</xdr:rowOff>
        </xdr:from>
        <xdr:to>
          <xdr:col>2</xdr:col>
          <xdr:colOff>342900</xdr:colOff>
          <xdr:row>56</xdr:row>
          <xdr:rowOff>190500</xdr:rowOff>
        </xdr:to>
        <xdr:sp macro="" textlink="">
          <xdr:nvSpPr>
            <xdr:cNvPr id="73747" name="Option Button 19" hidden="1">
              <a:extLst>
                <a:ext uri="{63B3BB69-23CF-44E3-9099-C40C66FF867C}">
                  <a14:compatExt spid="_x0000_s73747"/>
                </a:ext>
                <a:ext uri="{FF2B5EF4-FFF2-40B4-BE49-F238E27FC236}">
                  <a16:creationId xmlns:a16="http://schemas.microsoft.com/office/drawing/2014/main" id="{00000000-0008-0000-1A00-00001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56</xdr:row>
          <xdr:rowOff>9525</xdr:rowOff>
        </xdr:from>
        <xdr:to>
          <xdr:col>2</xdr:col>
          <xdr:colOff>638175</xdr:colOff>
          <xdr:row>56</xdr:row>
          <xdr:rowOff>180975</xdr:rowOff>
        </xdr:to>
        <xdr:sp macro="" textlink="">
          <xdr:nvSpPr>
            <xdr:cNvPr id="73748" name="Option Button 20" hidden="1">
              <a:extLst>
                <a:ext uri="{63B3BB69-23CF-44E3-9099-C40C66FF867C}">
                  <a14:compatExt spid="_x0000_s73748"/>
                </a:ext>
                <a:ext uri="{FF2B5EF4-FFF2-40B4-BE49-F238E27FC236}">
                  <a16:creationId xmlns:a16="http://schemas.microsoft.com/office/drawing/2014/main" id="{00000000-0008-0000-1A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19050</xdr:rowOff>
        </xdr:from>
        <xdr:to>
          <xdr:col>3</xdr:col>
          <xdr:colOff>0</xdr:colOff>
          <xdr:row>57</xdr:row>
          <xdr:rowOff>28575</xdr:rowOff>
        </xdr:to>
        <xdr:sp macro="" textlink="">
          <xdr:nvSpPr>
            <xdr:cNvPr id="73749" name="Group Box 21" hidden="1">
              <a:extLst>
                <a:ext uri="{63B3BB69-23CF-44E3-9099-C40C66FF867C}">
                  <a14:compatExt spid="_x0000_s73749"/>
                </a:ext>
                <a:ext uri="{FF2B5EF4-FFF2-40B4-BE49-F238E27FC236}">
                  <a16:creationId xmlns:a16="http://schemas.microsoft.com/office/drawing/2014/main" id="{00000000-0008-0000-1A00-00001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56</xdr:row>
          <xdr:rowOff>19050</xdr:rowOff>
        </xdr:from>
        <xdr:to>
          <xdr:col>3</xdr:col>
          <xdr:colOff>342900</xdr:colOff>
          <xdr:row>56</xdr:row>
          <xdr:rowOff>200025</xdr:rowOff>
        </xdr:to>
        <xdr:sp macro="" textlink="">
          <xdr:nvSpPr>
            <xdr:cNvPr id="73750" name="Option Button 22" hidden="1">
              <a:extLst>
                <a:ext uri="{63B3BB69-23CF-44E3-9099-C40C66FF867C}">
                  <a14:compatExt spid="_x0000_s73750"/>
                </a:ext>
                <a:ext uri="{FF2B5EF4-FFF2-40B4-BE49-F238E27FC236}">
                  <a16:creationId xmlns:a16="http://schemas.microsoft.com/office/drawing/2014/main" id="{00000000-0008-0000-1A00-00001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56</xdr:row>
          <xdr:rowOff>19050</xdr:rowOff>
        </xdr:from>
        <xdr:to>
          <xdr:col>3</xdr:col>
          <xdr:colOff>647700</xdr:colOff>
          <xdr:row>56</xdr:row>
          <xdr:rowOff>200025</xdr:rowOff>
        </xdr:to>
        <xdr:sp macro="" textlink="">
          <xdr:nvSpPr>
            <xdr:cNvPr id="73751" name="Option Button 23" hidden="1">
              <a:extLst>
                <a:ext uri="{63B3BB69-23CF-44E3-9099-C40C66FF867C}">
                  <a14:compatExt spid="_x0000_s73751"/>
                </a:ext>
                <a:ext uri="{FF2B5EF4-FFF2-40B4-BE49-F238E27FC236}">
                  <a16:creationId xmlns:a16="http://schemas.microsoft.com/office/drawing/2014/main" id="{00000000-0008-0000-1A00-00001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19050</xdr:rowOff>
        </xdr:from>
        <xdr:to>
          <xdr:col>4</xdr:col>
          <xdr:colOff>9525</xdr:colOff>
          <xdr:row>57</xdr:row>
          <xdr:rowOff>28575</xdr:rowOff>
        </xdr:to>
        <xdr:sp macro="" textlink="">
          <xdr:nvSpPr>
            <xdr:cNvPr id="73752" name="Group Box 24" hidden="1">
              <a:extLst>
                <a:ext uri="{63B3BB69-23CF-44E3-9099-C40C66FF867C}">
                  <a14:compatExt spid="_x0000_s73752"/>
                </a:ext>
                <a:ext uri="{FF2B5EF4-FFF2-40B4-BE49-F238E27FC236}">
                  <a16:creationId xmlns:a16="http://schemas.microsoft.com/office/drawing/2014/main" id="{00000000-0008-0000-1A00-00001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28575</xdr:rowOff>
        </xdr:from>
        <xdr:to>
          <xdr:col>5</xdr:col>
          <xdr:colOff>352425</xdr:colOff>
          <xdr:row>56</xdr:row>
          <xdr:rowOff>209550</xdr:rowOff>
        </xdr:to>
        <xdr:sp macro="" textlink="">
          <xdr:nvSpPr>
            <xdr:cNvPr id="73753" name="Option Button 25" hidden="1">
              <a:extLst>
                <a:ext uri="{63B3BB69-23CF-44E3-9099-C40C66FF867C}">
                  <a14:compatExt spid="_x0000_s73753"/>
                </a:ext>
                <a:ext uri="{FF2B5EF4-FFF2-40B4-BE49-F238E27FC236}">
                  <a16:creationId xmlns:a16="http://schemas.microsoft.com/office/drawing/2014/main" id="{00000000-0008-0000-1A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56</xdr:row>
          <xdr:rowOff>28575</xdr:rowOff>
        </xdr:from>
        <xdr:to>
          <xdr:col>5</xdr:col>
          <xdr:colOff>657225</xdr:colOff>
          <xdr:row>56</xdr:row>
          <xdr:rowOff>209550</xdr:rowOff>
        </xdr:to>
        <xdr:sp macro="" textlink="">
          <xdr:nvSpPr>
            <xdr:cNvPr id="73754" name="Option Button 26" hidden="1">
              <a:extLst>
                <a:ext uri="{63B3BB69-23CF-44E3-9099-C40C66FF867C}">
                  <a14:compatExt spid="_x0000_s73754"/>
                </a:ext>
                <a:ext uri="{FF2B5EF4-FFF2-40B4-BE49-F238E27FC236}">
                  <a16:creationId xmlns:a16="http://schemas.microsoft.com/office/drawing/2014/main" id="{00000000-0008-0000-1A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9525</xdr:rowOff>
        </xdr:from>
        <xdr:to>
          <xdr:col>6</xdr:col>
          <xdr:colOff>0</xdr:colOff>
          <xdr:row>57</xdr:row>
          <xdr:rowOff>9525</xdr:rowOff>
        </xdr:to>
        <xdr:sp macro="" textlink="">
          <xdr:nvSpPr>
            <xdr:cNvPr id="73755" name="Group Box 27" hidden="1">
              <a:extLst>
                <a:ext uri="{63B3BB69-23CF-44E3-9099-C40C66FF867C}">
                  <a14:compatExt spid="_x0000_s73755"/>
                </a:ext>
                <a:ext uri="{FF2B5EF4-FFF2-40B4-BE49-F238E27FC236}">
                  <a16:creationId xmlns:a16="http://schemas.microsoft.com/office/drawing/2014/main" id="{00000000-0008-0000-1A00-00001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56</xdr:row>
          <xdr:rowOff>28575</xdr:rowOff>
        </xdr:from>
        <xdr:to>
          <xdr:col>6</xdr:col>
          <xdr:colOff>371475</xdr:colOff>
          <xdr:row>56</xdr:row>
          <xdr:rowOff>209550</xdr:rowOff>
        </xdr:to>
        <xdr:sp macro="" textlink="">
          <xdr:nvSpPr>
            <xdr:cNvPr id="73756" name="Option Button 28" hidden="1">
              <a:extLst>
                <a:ext uri="{63B3BB69-23CF-44E3-9099-C40C66FF867C}">
                  <a14:compatExt spid="_x0000_s73756"/>
                </a:ext>
                <a:ext uri="{FF2B5EF4-FFF2-40B4-BE49-F238E27FC236}">
                  <a16:creationId xmlns:a16="http://schemas.microsoft.com/office/drawing/2014/main" id="{00000000-0008-0000-1A00-00001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56</xdr:row>
          <xdr:rowOff>28575</xdr:rowOff>
        </xdr:from>
        <xdr:to>
          <xdr:col>6</xdr:col>
          <xdr:colOff>657225</xdr:colOff>
          <xdr:row>56</xdr:row>
          <xdr:rowOff>209550</xdr:rowOff>
        </xdr:to>
        <xdr:sp macro="" textlink="">
          <xdr:nvSpPr>
            <xdr:cNvPr id="73757" name="Option Button 29" hidden="1">
              <a:extLst>
                <a:ext uri="{63B3BB69-23CF-44E3-9099-C40C66FF867C}">
                  <a14:compatExt spid="_x0000_s73757"/>
                </a:ext>
                <a:ext uri="{FF2B5EF4-FFF2-40B4-BE49-F238E27FC236}">
                  <a16:creationId xmlns:a16="http://schemas.microsoft.com/office/drawing/2014/main" id="{00000000-0008-0000-1A00-00001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xdr:row>
          <xdr:rowOff>0</xdr:rowOff>
        </xdr:from>
        <xdr:to>
          <xdr:col>7</xdr:col>
          <xdr:colOff>0</xdr:colOff>
          <xdr:row>57</xdr:row>
          <xdr:rowOff>9525</xdr:rowOff>
        </xdr:to>
        <xdr:sp macro="" textlink="">
          <xdr:nvSpPr>
            <xdr:cNvPr id="73758" name="Group Box 30" hidden="1">
              <a:extLst>
                <a:ext uri="{63B3BB69-23CF-44E3-9099-C40C66FF867C}">
                  <a14:compatExt spid="_x0000_s73758"/>
                </a:ext>
                <a:ext uri="{FF2B5EF4-FFF2-40B4-BE49-F238E27FC236}">
                  <a16:creationId xmlns:a16="http://schemas.microsoft.com/office/drawing/2014/main" id="{00000000-0008-0000-1A00-00001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56</xdr:row>
          <xdr:rowOff>19050</xdr:rowOff>
        </xdr:from>
        <xdr:to>
          <xdr:col>7</xdr:col>
          <xdr:colOff>371475</xdr:colOff>
          <xdr:row>56</xdr:row>
          <xdr:rowOff>200025</xdr:rowOff>
        </xdr:to>
        <xdr:sp macro="" textlink="">
          <xdr:nvSpPr>
            <xdr:cNvPr id="73759" name="Option Button 31" hidden="1">
              <a:extLst>
                <a:ext uri="{63B3BB69-23CF-44E3-9099-C40C66FF867C}">
                  <a14:compatExt spid="_x0000_s73759"/>
                </a:ext>
                <a:ext uri="{FF2B5EF4-FFF2-40B4-BE49-F238E27FC236}">
                  <a16:creationId xmlns:a16="http://schemas.microsoft.com/office/drawing/2014/main" id="{00000000-0008-0000-1A00-00001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56</xdr:row>
          <xdr:rowOff>19050</xdr:rowOff>
        </xdr:from>
        <xdr:to>
          <xdr:col>7</xdr:col>
          <xdr:colOff>666750</xdr:colOff>
          <xdr:row>56</xdr:row>
          <xdr:rowOff>200025</xdr:rowOff>
        </xdr:to>
        <xdr:sp macro="" textlink="">
          <xdr:nvSpPr>
            <xdr:cNvPr id="73760" name="Option Button 32" hidden="1">
              <a:extLst>
                <a:ext uri="{63B3BB69-23CF-44E3-9099-C40C66FF867C}">
                  <a14:compatExt spid="_x0000_s73760"/>
                </a:ext>
                <a:ext uri="{FF2B5EF4-FFF2-40B4-BE49-F238E27FC236}">
                  <a16:creationId xmlns:a16="http://schemas.microsoft.com/office/drawing/2014/main" id="{00000000-0008-0000-1A00-00002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0</xdr:rowOff>
        </xdr:from>
        <xdr:to>
          <xdr:col>8</xdr:col>
          <xdr:colOff>0</xdr:colOff>
          <xdr:row>57</xdr:row>
          <xdr:rowOff>0</xdr:rowOff>
        </xdr:to>
        <xdr:sp macro="" textlink="">
          <xdr:nvSpPr>
            <xdr:cNvPr id="73761" name="Group Box 33" hidden="1">
              <a:extLst>
                <a:ext uri="{63B3BB69-23CF-44E3-9099-C40C66FF867C}">
                  <a14:compatExt spid="_x0000_s73761"/>
                </a:ext>
                <a:ext uri="{FF2B5EF4-FFF2-40B4-BE49-F238E27FC236}">
                  <a16:creationId xmlns:a16="http://schemas.microsoft.com/office/drawing/2014/main" id="{00000000-0008-0000-1A00-00002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47625</xdr:rowOff>
        </xdr:from>
        <xdr:to>
          <xdr:col>1</xdr:col>
          <xdr:colOff>304800</xdr:colOff>
          <xdr:row>57</xdr:row>
          <xdr:rowOff>219075</xdr:rowOff>
        </xdr:to>
        <xdr:sp macro="" textlink="">
          <xdr:nvSpPr>
            <xdr:cNvPr id="73762" name="Option Button 34" hidden="1">
              <a:extLst>
                <a:ext uri="{63B3BB69-23CF-44E3-9099-C40C66FF867C}">
                  <a14:compatExt spid="_x0000_s73762"/>
                </a:ext>
                <a:ext uri="{FF2B5EF4-FFF2-40B4-BE49-F238E27FC236}">
                  <a16:creationId xmlns:a16="http://schemas.microsoft.com/office/drawing/2014/main" id="{00000000-0008-0000-1A00-00002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57</xdr:row>
          <xdr:rowOff>47625</xdr:rowOff>
        </xdr:from>
        <xdr:to>
          <xdr:col>1</xdr:col>
          <xdr:colOff>571500</xdr:colOff>
          <xdr:row>57</xdr:row>
          <xdr:rowOff>228600</xdr:rowOff>
        </xdr:to>
        <xdr:sp macro="" textlink="">
          <xdr:nvSpPr>
            <xdr:cNvPr id="73763" name="Option Button 35" hidden="1">
              <a:extLst>
                <a:ext uri="{63B3BB69-23CF-44E3-9099-C40C66FF867C}">
                  <a14:compatExt spid="_x0000_s73763"/>
                </a:ext>
                <a:ext uri="{FF2B5EF4-FFF2-40B4-BE49-F238E27FC236}">
                  <a16:creationId xmlns:a16="http://schemas.microsoft.com/office/drawing/2014/main" id="{00000000-0008-0000-1A00-00002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57</xdr:row>
          <xdr:rowOff>28575</xdr:rowOff>
        </xdr:from>
        <xdr:to>
          <xdr:col>2</xdr:col>
          <xdr:colOff>0</xdr:colOff>
          <xdr:row>57</xdr:row>
          <xdr:rowOff>304800</xdr:rowOff>
        </xdr:to>
        <xdr:sp macro="" textlink="">
          <xdr:nvSpPr>
            <xdr:cNvPr id="73764" name="Group Box 36" hidden="1">
              <a:extLst>
                <a:ext uri="{63B3BB69-23CF-44E3-9099-C40C66FF867C}">
                  <a14:compatExt spid="_x0000_s73764"/>
                </a:ext>
                <a:ext uri="{FF2B5EF4-FFF2-40B4-BE49-F238E27FC236}">
                  <a16:creationId xmlns:a16="http://schemas.microsoft.com/office/drawing/2014/main" id="{00000000-0008-0000-1A00-00002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57</xdr:row>
          <xdr:rowOff>38100</xdr:rowOff>
        </xdr:from>
        <xdr:to>
          <xdr:col>2</xdr:col>
          <xdr:colOff>333375</xdr:colOff>
          <xdr:row>57</xdr:row>
          <xdr:rowOff>209550</xdr:rowOff>
        </xdr:to>
        <xdr:sp macro="" textlink="">
          <xdr:nvSpPr>
            <xdr:cNvPr id="73765" name="Option Button 37" hidden="1">
              <a:extLst>
                <a:ext uri="{63B3BB69-23CF-44E3-9099-C40C66FF867C}">
                  <a14:compatExt spid="_x0000_s73765"/>
                </a:ext>
                <a:ext uri="{FF2B5EF4-FFF2-40B4-BE49-F238E27FC236}">
                  <a16:creationId xmlns:a16="http://schemas.microsoft.com/office/drawing/2014/main" id="{00000000-0008-0000-1A00-00002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57</xdr:row>
          <xdr:rowOff>38100</xdr:rowOff>
        </xdr:from>
        <xdr:to>
          <xdr:col>2</xdr:col>
          <xdr:colOff>600075</xdr:colOff>
          <xdr:row>57</xdr:row>
          <xdr:rowOff>209550</xdr:rowOff>
        </xdr:to>
        <xdr:sp macro="" textlink="">
          <xdr:nvSpPr>
            <xdr:cNvPr id="73766" name="Option Button 38" hidden="1">
              <a:extLst>
                <a:ext uri="{63B3BB69-23CF-44E3-9099-C40C66FF867C}">
                  <a14:compatExt spid="_x0000_s73766"/>
                </a:ext>
                <a:ext uri="{FF2B5EF4-FFF2-40B4-BE49-F238E27FC236}">
                  <a16:creationId xmlns:a16="http://schemas.microsoft.com/office/drawing/2014/main" id="{00000000-0008-0000-1A00-00002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28575</xdr:rowOff>
        </xdr:from>
        <xdr:to>
          <xdr:col>3</xdr:col>
          <xdr:colOff>0</xdr:colOff>
          <xdr:row>58</xdr:row>
          <xdr:rowOff>0</xdr:rowOff>
        </xdr:to>
        <xdr:sp macro="" textlink="">
          <xdr:nvSpPr>
            <xdr:cNvPr id="73767" name="Group Box 39" hidden="1">
              <a:extLst>
                <a:ext uri="{63B3BB69-23CF-44E3-9099-C40C66FF867C}">
                  <a14:compatExt spid="_x0000_s73767"/>
                </a:ext>
                <a:ext uri="{FF2B5EF4-FFF2-40B4-BE49-F238E27FC236}">
                  <a16:creationId xmlns:a16="http://schemas.microsoft.com/office/drawing/2014/main" id="{00000000-0008-0000-1A00-00002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57</xdr:row>
          <xdr:rowOff>47625</xdr:rowOff>
        </xdr:from>
        <xdr:to>
          <xdr:col>3</xdr:col>
          <xdr:colOff>342900</xdr:colOff>
          <xdr:row>57</xdr:row>
          <xdr:rowOff>228600</xdr:rowOff>
        </xdr:to>
        <xdr:sp macro="" textlink="">
          <xdr:nvSpPr>
            <xdr:cNvPr id="73768" name="Option Button 40" hidden="1">
              <a:extLst>
                <a:ext uri="{63B3BB69-23CF-44E3-9099-C40C66FF867C}">
                  <a14:compatExt spid="_x0000_s73768"/>
                </a:ext>
                <a:ext uri="{FF2B5EF4-FFF2-40B4-BE49-F238E27FC236}">
                  <a16:creationId xmlns:a16="http://schemas.microsoft.com/office/drawing/2014/main" id="{00000000-0008-0000-1A00-00002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57</xdr:row>
          <xdr:rowOff>66675</xdr:rowOff>
        </xdr:from>
        <xdr:to>
          <xdr:col>3</xdr:col>
          <xdr:colOff>657225</xdr:colOff>
          <xdr:row>57</xdr:row>
          <xdr:rowOff>238125</xdr:rowOff>
        </xdr:to>
        <xdr:sp macro="" textlink="">
          <xdr:nvSpPr>
            <xdr:cNvPr id="73769" name="Option Button 41" hidden="1">
              <a:extLst>
                <a:ext uri="{63B3BB69-23CF-44E3-9099-C40C66FF867C}">
                  <a14:compatExt spid="_x0000_s73769"/>
                </a:ext>
                <a:ext uri="{FF2B5EF4-FFF2-40B4-BE49-F238E27FC236}">
                  <a16:creationId xmlns:a16="http://schemas.microsoft.com/office/drawing/2014/main" id="{00000000-0008-0000-1A00-00002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28575</xdr:rowOff>
        </xdr:from>
        <xdr:to>
          <xdr:col>4</xdr:col>
          <xdr:colOff>9525</xdr:colOff>
          <xdr:row>58</xdr:row>
          <xdr:rowOff>0</xdr:rowOff>
        </xdr:to>
        <xdr:sp macro="" textlink="">
          <xdr:nvSpPr>
            <xdr:cNvPr id="73770" name="Group Box 42" hidden="1">
              <a:extLst>
                <a:ext uri="{63B3BB69-23CF-44E3-9099-C40C66FF867C}">
                  <a14:compatExt spid="_x0000_s73770"/>
                </a:ext>
                <a:ext uri="{FF2B5EF4-FFF2-40B4-BE49-F238E27FC236}">
                  <a16:creationId xmlns:a16="http://schemas.microsoft.com/office/drawing/2014/main" id="{00000000-0008-0000-1A00-00002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57</xdr:row>
          <xdr:rowOff>47625</xdr:rowOff>
        </xdr:from>
        <xdr:to>
          <xdr:col>5</xdr:col>
          <xdr:colOff>352425</xdr:colOff>
          <xdr:row>57</xdr:row>
          <xdr:rowOff>228600</xdr:rowOff>
        </xdr:to>
        <xdr:sp macro="" textlink="">
          <xdr:nvSpPr>
            <xdr:cNvPr id="73771" name="Option Button 43" hidden="1">
              <a:extLst>
                <a:ext uri="{63B3BB69-23CF-44E3-9099-C40C66FF867C}">
                  <a14:compatExt spid="_x0000_s73771"/>
                </a:ext>
                <a:ext uri="{FF2B5EF4-FFF2-40B4-BE49-F238E27FC236}">
                  <a16:creationId xmlns:a16="http://schemas.microsoft.com/office/drawing/2014/main" id="{00000000-0008-0000-1A00-00002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57</xdr:row>
          <xdr:rowOff>47625</xdr:rowOff>
        </xdr:from>
        <xdr:to>
          <xdr:col>5</xdr:col>
          <xdr:colOff>657225</xdr:colOff>
          <xdr:row>57</xdr:row>
          <xdr:rowOff>228600</xdr:rowOff>
        </xdr:to>
        <xdr:sp macro="" textlink="">
          <xdr:nvSpPr>
            <xdr:cNvPr id="73772" name="Option Button 44" hidden="1">
              <a:extLst>
                <a:ext uri="{63B3BB69-23CF-44E3-9099-C40C66FF867C}">
                  <a14:compatExt spid="_x0000_s73772"/>
                </a:ext>
                <a:ext uri="{FF2B5EF4-FFF2-40B4-BE49-F238E27FC236}">
                  <a16:creationId xmlns:a16="http://schemas.microsoft.com/office/drawing/2014/main" id="{00000000-0008-0000-1A00-00002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9525</xdr:rowOff>
        </xdr:from>
        <xdr:to>
          <xdr:col>6</xdr:col>
          <xdr:colOff>0</xdr:colOff>
          <xdr:row>58</xdr:row>
          <xdr:rowOff>0</xdr:rowOff>
        </xdr:to>
        <xdr:sp macro="" textlink="">
          <xdr:nvSpPr>
            <xdr:cNvPr id="73773" name="Group Box 45" hidden="1">
              <a:extLst>
                <a:ext uri="{63B3BB69-23CF-44E3-9099-C40C66FF867C}">
                  <a14:compatExt spid="_x0000_s73773"/>
                </a:ext>
                <a:ext uri="{FF2B5EF4-FFF2-40B4-BE49-F238E27FC236}">
                  <a16:creationId xmlns:a16="http://schemas.microsoft.com/office/drawing/2014/main" id="{00000000-0008-0000-1A00-00002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57</xdr:row>
          <xdr:rowOff>47625</xdr:rowOff>
        </xdr:from>
        <xdr:to>
          <xdr:col>6</xdr:col>
          <xdr:colOff>371475</xdr:colOff>
          <xdr:row>57</xdr:row>
          <xdr:rowOff>228600</xdr:rowOff>
        </xdr:to>
        <xdr:sp macro="" textlink="">
          <xdr:nvSpPr>
            <xdr:cNvPr id="73774" name="Option Button 46" hidden="1">
              <a:extLst>
                <a:ext uri="{63B3BB69-23CF-44E3-9099-C40C66FF867C}">
                  <a14:compatExt spid="_x0000_s73774"/>
                </a:ext>
                <a:ext uri="{FF2B5EF4-FFF2-40B4-BE49-F238E27FC236}">
                  <a16:creationId xmlns:a16="http://schemas.microsoft.com/office/drawing/2014/main" id="{00000000-0008-0000-1A00-00002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57</xdr:row>
          <xdr:rowOff>47625</xdr:rowOff>
        </xdr:from>
        <xdr:to>
          <xdr:col>6</xdr:col>
          <xdr:colOff>657225</xdr:colOff>
          <xdr:row>57</xdr:row>
          <xdr:rowOff>228600</xdr:rowOff>
        </xdr:to>
        <xdr:sp macro="" textlink="">
          <xdr:nvSpPr>
            <xdr:cNvPr id="73775" name="Option Button 47" hidden="1">
              <a:extLst>
                <a:ext uri="{63B3BB69-23CF-44E3-9099-C40C66FF867C}">
                  <a14:compatExt spid="_x0000_s73775"/>
                </a:ext>
                <a:ext uri="{FF2B5EF4-FFF2-40B4-BE49-F238E27FC236}">
                  <a16:creationId xmlns:a16="http://schemas.microsoft.com/office/drawing/2014/main" id="{00000000-0008-0000-1A00-00002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0</xdr:rowOff>
        </xdr:from>
        <xdr:to>
          <xdr:col>7</xdr:col>
          <xdr:colOff>9525</xdr:colOff>
          <xdr:row>58</xdr:row>
          <xdr:rowOff>0</xdr:rowOff>
        </xdr:to>
        <xdr:sp macro="" textlink="">
          <xdr:nvSpPr>
            <xdr:cNvPr id="73776" name="Group Box 48" hidden="1">
              <a:extLst>
                <a:ext uri="{63B3BB69-23CF-44E3-9099-C40C66FF867C}">
                  <a14:compatExt spid="_x0000_s73776"/>
                </a:ext>
                <a:ext uri="{FF2B5EF4-FFF2-40B4-BE49-F238E27FC236}">
                  <a16:creationId xmlns:a16="http://schemas.microsoft.com/office/drawing/2014/main" id="{00000000-0008-0000-1A00-00003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57</xdr:row>
          <xdr:rowOff>66675</xdr:rowOff>
        </xdr:from>
        <xdr:to>
          <xdr:col>7</xdr:col>
          <xdr:colOff>361950</xdr:colOff>
          <xdr:row>57</xdr:row>
          <xdr:rowOff>238125</xdr:rowOff>
        </xdr:to>
        <xdr:sp macro="" textlink="">
          <xdr:nvSpPr>
            <xdr:cNvPr id="73777" name="Option Button 49" hidden="1">
              <a:extLst>
                <a:ext uri="{63B3BB69-23CF-44E3-9099-C40C66FF867C}">
                  <a14:compatExt spid="_x0000_s73777"/>
                </a:ext>
                <a:ext uri="{FF2B5EF4-FFF2-40B4-BE49-F238E27FC236}">
                  <a16:creationId xmlns:a16="http://schemas.microsoft.com/office/drawing/2014/main" id="{00000000-0008-0000-1A00-00003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57</xdr:row>
          <xdr:rowOff>47625</xdr:rowOff>
        </xdr:from>
        <xdr:to>
          <xdr:col>7</xdr:col>
          <xdr:colOff>666750</xdr:colOff>
          <xdr:row>57</xdr:row>
          <xdr:rowOff>228600</xdr:rowOff>
        </xdr:to>
        <xdr:sp macro="" textlink="">
          <xdr:nvSpPr>
            <xdr:cNvPr id="73778" name="Option Button 50" hidden="1">
              <a:extLst>
                <a:ext uri="{63B3BB69-23CF-44E3-9099-C40C66FF867C}">
                  <a14:compatExt spid="_x0000_s73778"/>
                </a:ext>
                <a:ext uri="{FF2B5EF4-FFF2-40B4-BE49-F238E27FC236}">
                  <a16:creationId xmlns:a16="http://schemas.microsoft.com/office/drawing/2014/main" id="{00000000-0008-0000-1A00-00003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0</xdr:rowOff>
        </xdr:from>
        <xdr:to>
          <xdr:col>8</xdr:col>
          <xdr:colOff>9525</xdr:colOff>
          <xdr:row>58</xdr:row>
          <xdr:rowOff>0</xdr:rowOff>
        </xdr:to>
        <xdr:sp macro="" textlink="">
          <xdr:nvSpPr>
            <xdr:cNvPr id="73779" name="Group Box 51" hidden="1">
              <a:extLst>
                <a:ext uri="{63B3BB69-23CF-44E3-9099-C40C66FF867C}">
                  <a14:compatExt spid="_x0000_s73779"/>
                </a:ext>
                <a:ext uri="{FF2B5EF4-FFF2-40B4-BE49-F238E27FC236}">
                  <a16:creationId xmlns:a16="http://schemas.microsoft.com/office/drawing/2014/main" id="{00000000-0008-0000-1A00-00003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48</xdr:row>
          <xdr:rowOff>123825</xdr:rowOff>
        </xdr:from>
        <xdr:to>
          <xdr:col>1</xdr:col>
          <xdr:colOff>323850</xdr:colOff>
          <xdr:row>50</xdr:row>
          <xdr:rowOff>38100</xdr:rowOff>
        </xdr:to>
        <xdr:sp macro="" textlink="">
          <xdr:nvSpPr>
            <xdr:cNvPr id="73780" name="Option Button 52" hidden="1">
              <a:extLst>
                <a:ext uri="{63B3BB69-23CF-44E3-9099-C40C66FF867C}">
                  <a14:compatExt spid="_x0000_s73780"/>
                </a:ext>
                <a:ext uri="{FF2B5EF4-FFF2-40B4-BE49-F238E27FC236}">
                  <a16:creationId xmlns:a16="http://schemas.microsoft.com/office/drawing/2014/main" id="{00000000-0008-0000-1A00-00003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xdr:row>
          <xdr:rowOff>123825</xdr:rowOff>
        </xdr:from>
        <xdr:to>
          <xdr:col>1</xdr:col>
          <xdr:colOff>619125</xdr:colOff>
          <xdr:row>50</xdr:row>
          <xdr:rowOff>38100</xdr:rowOff>
        </xdr:to>
        <xdr:sp macro="" textlink="">
          <xdr:nvSpPr>
            <xdr:cNvPr id="73781" name="Option Button 53" hidden="1">
              <a:extLst>
                <a:ext uri="{63B3BB69-23CF-44E3-9099-C40C66FF867C}">
                  <a14:compatExt spid="_x0000_s73781"/>
                </a:ext>
                <a:ext uri="{FF2B5EF4-FFF2-40B4-BE49-F238E27FC236}">
                  <a16:creationId xmlns:a16="http://schemas.microsoft.com/office/drawing/2014/main" id="{00000000-0008-0000-1A00-00003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152400</xdr:rowOff>
        </xdr:from>
        <xdr:to>
          <xdr:col>2</xdr:col>
          <xdr:colOff>0</xdr:colOff>
          <xdr:row>51</xdr:row>
          <xdr:rowOff>9525</xdr:rowOff>
        </xdr:to>
        <xdr:sp macro="" textlink="">
          <xdr:nvSpPr>
            <xdr:cNvPr id="73782" name="Group Box 54" hidden="1">
              <a:extLst>
                <a:ext uri="{63B3BB69-23CF-44E3-9099-C40C66FF867C}">
                  <a14:compatExt spid="_x0000_s73782"/>
                </a:ext>
                <a:ext uri="{FF2B5EF4-FFF2-40B4-BE49-F238E27FC236}">
                  <a16:creationId xmlns:a16="http://schemas.microsoft.com/office/drawing/2014/main" id="{00000000-0008-0000-1A00-00003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1</xdr:col>
          <xdr:colOff>638175</xdr:colOff>
          <xdr:row>57</xdr:row>
          <xdr:rowOff>304800</xdr:rowOff>
        </xdr:to>
        <xdr:sp macro="" textlink="">
          <xdr:nvSpPr>
            <xdr:cNvPr id="73783" name="Group Box 55" hidden="1">
              <a:extLst>
                <a:ext uri="{63B3BB69-23CF-44E3-9099-C40C66FF867C}">
                  <a14:compatExt spid="_x0000_s73783"/>
                </a:ext>
                <a:ext uri="{FF2B5EF4-FFF2-40B4-BE49-F238E27FC236}">
                  <a16:creationId xmlns:a16="http://schemas.microsoft.com/office/drawing/2014/main" id="{00000000-0008-0000-1A00-00003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9525</xdr:rowOff>
        </xdr:from>
        <xdr:to>
          <xdr:col>1</xdr:col>
          <xdr:colOff>628650</xdr:colOff>
          <xdr:row>56</xdr:row>
          <xdr:rowOff>295275</xdr:rowOff>
        </xdr:to>
        <xdr:sp macro="" textlink="">
          <xdr:nvSpPr>
            <xdr:cNvPr id="73784" name="Group Box 56" hidden="1">
              <a:extLst>
                <a:ext uri="{63B3BB69-23CF-44E3-9099-C40C66FF867C}">
                  <a14:compatExt spid="_x0000_s73784"/>
                </a:ext>
                <a:ext uri="{FF2B5EF4-FFF2-40B4-BE49-F238E27FC236}">
                  <a16:creationId xmlns:a16="http://schemas.microsoft.com/office/drawing/2014/main" id="{00000000-0008-0000-1A00-00003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THE~1\AppData\Local\Temp\MicrosoftEdgeDownloads\5954e62f-c80d-4e0f-93d5-a8e259eae686\2024%20URS%20Tables_Unlocked.xlsx" TargetMode="External"/><Relationship Id="rId1" Type="http://schemas.openxmlformats.org/officeDocument/2006/relationships/externalLinkPath" Target="file:///C:\Users\MATTHE~1\AppData\Local\Temp\MicrosoftEdgeDownloads\5954e62f-c80d-4e0f-93d5-a8e259eae686\2024%20URS%20Tables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s from 2023"/>
      <sheetName val="Edit Checks for URS Tables"/>
      <sheetName val="Table1"/>
      <sheetName val="Table2A"/>
      <sheetName val="Table2B"/>
      <sheetName val="Table2C"/>
      <sheetName val="Table2D"/>
      <sheetName val="Table3"/>
      <sheetName val="Table4"/>
      <sheetName val="Table4A"/>
      <sheetName val="Table5A"/>
      <sheetName val="Table5B"/>
      <sheetName val="Table6"/>
      <sheetName val="Table7A"/>
      <sheetName val="Table7B"/>
      <sheetName val="Table7C"/>
      <sheetName val="Table8"/>
      <sheetName val="Table9"/>
      <sheetName val="Table10"/>
      <sheetName val="Table11"/>
      <sheetName val="Table11A"/>
      <sheetName val="Table12"/>
      <sheetName val="Table14A"/>
      <sheetName val="Table14B"/>
      <sheetName val="Table14C"/>
      <sheetName val="Table15"/>
      <sheetName val="Table16A"/>
      <sheetName val="Table 16B"/>
      <sheetName val="Table16C"/>
      <sheetName val="Table16D"/>
      <sheetName val="Table17"/>
      <sheetName val="Table19A"/>
      <sheetName val="Table19B"/>
      <sheetName val="Table20A"/>
      <sheetName val="Table20B"/>
      <sheetName val="Table21"/>
      <sheetName val="General Comments"/>
    </sheetNames>
    <sheetDataSet>
      <sheetData sheetId="0"/>
      <sheetData sheetId="1"/>
      <sheetData sheetId="2"/>
      <sheetData sheetId="3">
        <row r="13">
          <cell r="B13">
            <v>0</v>
          </cell>
          <cell r="C13">
            <v>0</v>
          </cell>
          <cell r="H13">
            <v>0</v>
          </cell>
          <cell r="I13">
            <v>0</v>
          </cell>
        </row>
        <row r="14">
          <cell r="B14">
            <v>0</v>
          </cell>
          <cell r="C14">
            <v>0</v>
          </cell>
          <cell r="D14">
            <v>0</v>
          </cell>
          <cell r="E14">
            <v>0</v>
          </cell>
          <cell r="F14">
            <v>0</v>
          </cell>
          <cell r="G14">
            <v>0</v>
          </cell>
          <cell r="H14">
            <v>0</v>
          </cell>
          <cell r="I14">
            <v>0</v>
          </cell>
        </row>
        <row r="15">
          <cell r="B15">
            <v>0</v>
          </cell>
          <cell r="C15">
            <v>0</v>
          </cell>
          <cell r="D15">
            <v>0</v>
          </cell>
          <cell r="E15">
            <v>0</v>
          </cell>
          <cell r="F15">
            <v>0</v>
          </cell>
          <cell r="G15">
            <v>0</v>
          </cell>
          <cell r="H15">
            <v>0</v>
          </cell>
          <cell r="I15">
            <v>0</v>
          </cell>
        </row>
        <row r="16">
          <cell r="B16">
            <v>0</v>
          </cell>
          <cell r="C16">
            <v>0</v>
          </cell>
          <cell r="D16">
            <v>0</v>
          </cell>
          <cell r="E16">
            <v>0</v>
          </cell>
          <cell r="F16">
            <v>0</v>
          </cell>
          <cell r="G16">
            <v>0</v>
          </cell>
          <cell r="H16">
            <v>0</v>
          </cell>
          <cell r="I16">
            <v>0</v>
          </cell>
        </row>
        <row r="17">
          <cell r="B17">
            <v>0</v>
          </cell>
          <cell r="C17">
            <v>0</v>
          </cell>
          <cell r="D17">
            <v>0</v>
          </cell>
          <cell r="E17">
            <v>0</v>
          </cell>
          <cell r="F17">
            <v>0</v>
          </cell>
          <cell r="G17">
            <v>0</v>
          </cell>
          <cell r="H17">
            <v>0</v>
          </cell>
          <cell r="I17">
            <v>0</v>
          </cell>
        </row>
        <row r="18">
          <cell r="B18">
            <v>0</v>
          </cell>
          <cell r="C18">
            <v>0</v>
          </cell>
          <cell r="D18">
            <v>0</v>
          </cell>
          <cell r="E18">
            <v>0</v>
          </cell>
          <cell r="F18">
            <v>0</v>
          </cell>
          <cell r="G18">
            <v>0</v>
          </cell>
          <cell r="H18">
            <v>0</v>
          </cell>
          <cell r="I18">
            <v>0</v>
          </cell>
        </row>
        <row r="19">
          <cell r="B19">
            <v>0</v>
          </cell>
          <cell r="C19">
            <v>0</v>
          </cell>
          <cell r="D19">
            <v>0</v>
          </cell>
          <cell r="E19">
            <v>0</v>
          </cell>
          <cell r="F19">
            <v>0</v>
          </cell>
          <cell r="G19">
            <v>0</v>
          </cell>
          <cell r="H19">
            <v>0</v>
          </cell>
          <cell r="I19">
            <v>0</v>
          </cell>
        </row>
        <row r="20">
          <cell r="B20">
            <v>0</v>
          </cell>
          <cell r="C20">
            <v>0</v>
          </cell>
          <cell r="D20">
            <v>0</v>
          </cell>
          <cell r="E20">
            <v>0</v>
          </cell>
          <cell r="F20">
            <v>0</v>
          </cell>
          <cell r="G20">
            <v>0</v>
          </cell>
          <cell r="H20">
            <v>0</v>
          </cell>
          <cell r="I20">
            <v>0</v>
          </cell>
        </row>
        <row r="21">
          <cell r="B21">
            <v>0</v>
          </cell>
          <cell r="C21">
            <v>0</v>
          </cell>
          <cell r="D21">
            <v>0</v>
          </cell>
          <cell r="E21">
            <v>0</v>
          </cell>
          <cell r="F21">
            <v>0</v>
          </cell>
          <cell r="G21">
            <v>0</v>
          </cell>
          <cell r="H21">
            <v>0</v>
          </cell>
          <cell r="I21">
            <v>0</v>
          </cell>
        </row>
        <row r="22">
          <cell r="B22">
            <v>0</v>
          </cell>
          <cell r="C22">
            <v>0</v>
          </cell>
          <cell r="D22">
            <v>0</v>
          </cell>
          <cell r="E22">
            <v>0</v>
          </cell>
          <cell r="F22">
            <v>0</v>
          </cell>
          <cell r="G22">
            <v>0</v>
          </cell>
          <cell r="H22">
            <v>0</v>
          </cell>
          <cell r="I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row>
        <row r="24">
          <cell r="B24">
            <v>0</v>
          </cell>
          <cell r="D24">
            <v>0</v>
          </cell>
          <cell r="E24">
            <v>0</v>
          </cell>
          <cell r="F24">
            <v>0</v>
          </cell>
          <cell r="G24">
            <v>0</v>
          </cell>
          <cell r="H24">
            <v>0</v>
          </cell>
          <cell r="I24">
            <v>0</v>
          </cell>
        </row>
      </sheetData>
      <sheetData sheetId="4">
        <row r="23">
          <cell r="AD23">
            <v>0</v>
          </cell>
        </row>
      </sheetData>
      <sheetData sheetId="5">
        <row r="21">
          <cell r="U21">
            <v>0</v>
          </cell>
          <cell r="V21">
            <v>0</v>
          </cell>
          <cell r="W21">
            <v>0</v>
          </cell>
          <cell r="X21">
            <v>0</v>
          </cell>
          <cell r="Y21">
            <v>0</v>
          </cell>
          <cell r="Z21">
            <v>0</v>
          </cell>
          <cell r="AA21">
            <v>0</v>
          </cell>
          <cell r="AB21">
            <v>0</v>
          </cell>
        </row>
      </sheetData>
      <sheetData sheetId="6">
        <row r="21">
          <cell r="R21">
            <v>0</v>
          </cell>
          <cell r="S21">
            <v>0</v>
          </cell>
          <cell r="T21">
            <v>0</v>
          </cell>
        </row>
      </sheetData>
      <sheetData sheetId="7">
        <row r="12">
          <cell r="CB12">
            <v>0</v>
          </cell>
        </row>
        <row r="13">
          <cell r="CB13">
            <v>0</v>
          </cell>
        </row>
        <row r="14">
          <cell r="CB14">
            <v>0</v>
          </cell>
        </row>
        <row r="15">
          <cell r="CB15">
            <v>0</v>
          </cell>
        </row>
      </sheetData>
      <sheetData sheetId="8">
        <row r="12">
          <cell r="BF12">
            <v>0</v>
          </cell>
        </row>
        <row r="13">
          <cell r="BF13">
            <v>0</v>
          </cell>
        </row>
        <row r="14">
          <cell r="BF14">
            <v>0</v>
          </cell>
        </row>
        <row r="15">
          <cell r="BF15">
            <v>0</v>
          </cell>
        </row>
        <row r="16">
          <cell r="BF16">
            <v>0</v>
          </cell>
        </row>
      </sheetData>
      <sheetData sheetId="9"/>
      <sheetData sheetId="10">
        <row r="14">
          <cell r="B14">
            <v>0</v>
          </cell>
          <cell r="C14">
            <v>0</v>
          </cell>
          <cell r="D14">
            <v>0</v>
          </cell>
          <cell r="E14">
            <v>0</v>
          </cell>
          <cell r="F14">
            <v>0</v>
          </cell>
          <cell r="G14">
            <v>0</v>
          </cell>
          <cell r="H14">
            <v>0</v>
          </cell>
          <cell r="I14">
            <v>0</v>
          </cell>
        </row>
        <row r="15">
          <cell r="B15">
            <v>0</v>
          </cell>
          <cell r="C15">
            <v>0</v>
          </cell>
          <cell r="D15">
            <v>0</v>
          </cell>
          <cell r="E15">
            <v>0</v>
          </cell>
          <cell r="F15">
            <v>0</v>
          </cell>
          <cell r="G15">
            <v>0</v>
          </cell>
          <cell r="H15">
            <v>0</v>
          </cell>
          <cell r="I15">
            <v>0</v>
          </cell>
        </row>
        <row r="16">
          <cell r="B16">
            <v>0</v>
          </cell>
          <cell r="C16">
            <v>0</v>
          </cell>
          <cell r="D16">
            <v>0</v>
          </cell>
          <cell r="E16">
            <v>0</v>
          </cell>
          <cell r="F16">
            <v>0</v>
          </cell>
          <cell r="G16">
            <v>0</v>
          </cell>
          <cell r="H16">
            <v>0</v>
          </cell>
          <cell r="I16">
            <v>0</v>
          </cell>
        </row>
        <row r="17">
          <cell r="B17">
            <v>0</v>
          </cell>
          <cell r="C17">
            <v>0</v>
          </cell>
          <cell r="D17">
            <v>0</v>
          </cell>
          <cell r="E17">
            <v>0</v>
          </cell>
          <cell r="F17">
            <v>0</v>
          </cell>
          <cell r="G17">
            <v>0</v>
          </cell>
          <cell r="H17">
            <v>0</v>
          </cell>
          <cell r="I17">
            <v>0</v>
          </cell>
        </row>
        <row r="18">
          <cell r="B18">
            <v>0</v>
          </cell>
          <cell r="C18">
            <v>0</v>
          </cell>
          <cell r="D18">
            <v>0</v>
          </cell>
          <cell r="E18">
            <v>0</v>
          </cell>
          <cell r="F18">
            <v>0</v>
          </cell>
          <cell r="G18">
            <v>0</v>
          </cell>
          <cell r="H18">
            <v>0</v>
          </cell>
          <cell r="I18">
            <v>0</v>
          </cell>
        </row>
      </sheetData>
      <sheetData sheetId="11"/>
      <sheetData sheetId="12"/>
      <sheetData sheetId="13">
        <row r="12">
          <cell r="K12">
            <v>0</v>
          </cell>
        </row>
        <row r="17">
          <cell r="K17">
            <v>0</v>
          </cell>
        </row>
      </sheetData>
      <sheetData sheetId="14"/>
      <sheetData sheetId="15"/>
      <sheetData sheetId="16"/>
      <sheetData sheetId="17"/>
      <sheetData sheetId="18"/>
      <sheetData sheetId="19"/>
      <sheetData sheetId="20"/>
      <sheetData sheetId="21"/>
      <sheetData sheetId="22">
        <row r="14">
          <cell r="B14">
            <v>0</v>
          </cell>
          <cell r="C14">
            <v>0</v>
          </cell>
          <cell r="H14">
            <v>0</v>
          </cell>
          <cell r="I14">
            <v>0</v>
          </cell>
        </row>
        <row r="15">
          <cell r="B15">
            <v>0</v>
          </cell>
          <cell r="C15">
            <v>0</v>
          </cell>
          <cell r="D15">
            <v>0</v>
          </cell>
          <cell r="E15">
            <v>0</v>
          </cell>
          <cell r="F15">
            <v>0</v>
          </cell>
          <cell r="G15">
            <v>0</v>
          </cell>
          <cell r="H15">
            <v>0</v>
          </cell>
          <cell r="I15">
            <v>0</v>
          </cell>
        </row>
        <row r="16">
          <cell r="B16">
            <v>0</v>
          </cell>
          <cell r="C16">
            <v>0</v>
          </cell>
          <cell r="D16">
            <v>0</v>
          </cell>
          <cell r="E16">
            <v>0</v>
          </cell>
          <cell r="F16">
            <v>0</v>
          </cell>
          <cell r="G16">
            <v>0</v>
          </cell>
          <cell r="H16">
            <v>0</v>
          </cell>
          <cell r="I16">
            <v>0</v>
          </cell>
        </row>
        <row r="17">
          <cell r="B17">
            <v>0</v>
          </cell>
          <cell r="C17">
            <v>0</v>
          </cell>
          <cell r="D17">
            <v>0</v>
          </cell>
          <cell r="E17">
            <v>0</v>
          </cell>
          <cell r="F17">
            <v>0</v>
          </cell>
          <cell r="G17">
            <v>0</v>
          </cell>
          <cell r="H17">
            <v>0</v>
          </cell>
          <cell r="I17">
            <v>0</v>
          </cell>
        </row>
        <row r="18">
          <cell r="B18">
            <v>0</v>
          </cell>
          <cell r="C18">
            <v>0</v>
          </cell>
          <cell r="D18">
            <v>0</v>
          </cell>
          <cell r="E18">
            <v>0</v>
          </cell>
          <cell r="F18">
            <v>0</v>
          </cell>
          <cell r="G18">
            <v>0</v>
          </cell>
          <cell r="H18">
            <v>0</v>
          </cell>
          <cell r="I18">
            <v>0</v>
          </cell>
        </row>
        <row r="19">
          <cell r="B19">
            <v>0</v>
          </cell>
          <cell r="C19">
            <v>0</v>
          </cell>
          <cell r="D19">
            <v>0</v>
          </cell>
          <cell r="E19">
            <v>0</v>
          </cell>
          <cell r="F19">
            <v>0</v>
          </cell>
          <cell r="G19">
            <v>0</v>
          </cell>
          <cell r="H19">
            <v>0</v>
          </cell>
          <cell r="I19">
            <v>0</v>
          </cell>
        </row>
        <row r="20">
          <cell r="B20">
            <v>0</v>
          </cell>
          <cell r="C20">
            <v>0</v>
          </cell>
          <cell r="D20">
            <v>0</v>
          </cell>
          <cell r="E20">
            <v>0</v>
          </cell>
          <cell r="F20">
            <v>0</v>
          </cell>
          <cell r="G20">
            <v>0</v>
          </cell>
          <cell r="H20">
            <v>0</v>
          </cell>
          <cell r="I20">
            <v>0</v>
          </cell>
        </row>
        <row r="21">
          <cell r="B21">
            <v>0</v>
          </cell>
          <cell r="C21">
            <v>0</v>
          </cell>
          <cell r="D21">
            <v>0</v>
          </cell>
          <cell r="E21">
            <v>0</v>
          </cell>
          <cell r="F21">
            <v>0</v>
          </cell>
          <cell r="G21">
            <v>0</v>
          </cell>
          <cell r="H21">
            <v>0</v>
          </cell>
          <cell r="I21">
            <v>0</v>
          </cell>
        </row>
        <row r="22">
          <cell r="B22">
            <v>0</v>
          </cell>
          <cell r="C22">
            <v>0</v>
          </cell>
          <cell r="D22">
            <v>0</v>
          </cell>
          <cell r="E22">
            <v>0</v>
          </cell>
          <cell r="F22">
            <v>0</v>
          </cell>
          <cell r="G22">
            <v>0</v>
          </cell>
          <cell r="H22">
            <v>0</v>
          </cell>
          <cell r="I22">
            <v>0</v>
          </cell>
        </row>
        <row r="23">
          <cell r="B23">
            <v>0</v>
          </cell>
          <cell r="C23">
            <v>0</v>
          </cell>
          <cell r="D23">
            <v>0</v>
          </cell>
          <cell r="E23">
            <v>0</v>
          </cell>
          <cell r="F23">
            <v>0</v>
          </cell>
          <cell r="G23">
            <v>0</v>
          </cell>
          <cell r="H23">
            <v>0</v>
          </cell>
          <cell r="I23">
            <v>0</v>
          </cell>
        </row>
        <row r="24">
          <cell r="B24">
            <v>0</v>
          </cell>
          <cell r="C24">
            <v>0</v>
          </cell>
          <cell r="D24">
            <v>0</v>
          </cell>
          <cell r="E24">
            <v>0</v>
          </cell>
          <cell r="F24">
            <v>0</v>
          </cell>
          <cell r="G24">
            <v>0</v>
          </cell>
          <cell r="H24">
            <v>0</v>
          </cell>
          <cell r="I24">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18.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6" Type="http://schemas.openxmlformats.org/officeDocument/2006/relationships/ctrlProp" Target="../ctrlProps/ctrlProp56.xml"/><Relationship Id="rId21" Type="http://schemas.openxmlformats.org/officeDocument/2006/relationships/ctrlProp" Target="../ctrlProps/ctrlProp51.xml"/><Relationship Id="rId42" Type="http://schemas.openxmlformats.org/officeDocument/2006/relationships/ctrlProp" Target="../ctrlProps/ctrlProp72.xml"/><Relationship Id="rId47" Type="http://schemas.openxmlformats.org/officeDocument/2006/relationships/ctrlProp" Target="../ctrlProps/ctrlProp77.xml"/><Relationship Id="rId63" Type="http://schemas.openxmlformats.org/officeDocument/2006/relationships/ctrlProp" Target="../ctrlProps/ctrlProp93.xml"/><Relationship Id="rId68" Type="http://schemas.openxmlformats.org/officeDocument/2006/relationships/ctrlProp" Target="../ctrlProps/ctrlProp98.xml"/><Relationship Id="rId84" Type="http://schemas.openxmlformats.org/officeDocument/2006/relationships/ctrlProp" Target="../ctrlProps/ctrlProp114.xml"/><Relationship Id="rId16" Type="http://schemas.openxmlformats.org/officeDocument/2006/relationships/ctrlProp" Target="../ctrlProps/ctrlProp46.xml"/><Relationship Id="rId11" Type="http://schemas.openxmlformats.org/officeDocument/2006/relationships/ctrlProp" Target="../ctrlProps/ctrlProp41.xml"/><Relationship Id="rId32" Type="http://schemas.openxmlformats.org/officeDocument/2006/relationships/ctrlProp" Target="../ctrlProps/ctrlProp62.xml"/><Relationship Id="rId37" Type="http://schemas.openxmlformats.org/officeDocument/2006/relationships/ctrlProp" Target="../ctrlProps/ctrlProp67.xml"/><Relationship Id="rId53" Type="http://schemas.openxmlformats.org/officeDocument/2006/relationships/ctrlProp" Target="../ctrlProps/ctrlProp83.xml"/><Relationship Id="rId58" Type="http://schemas.openxmlformats.org/officeDocument/2006/relationships/ctrlProp" Target="../ctrlProps/ctrlProp88.xml"/><Relationship Id="rId74" Type="http://schemas.openxmlformats.org/officeDocument/2006/relationships/ctrlProp" Target="../ctrlProps/ctrlProp104.xml"/><Relationship Id="rId79" Type="http://schemas.openxmlformats.org/officeDocument/2006/relationships/ctrlProp" Target="../ctrlProps/ctrlProp109.xml"/><Relationship Id="rId5" Type="http://schemas.openxmlformats.org/officeDocument/2006/relationships/ctrlProp" Target="../ctrlProps/ctrlProp35.xml"/><Relationship Id="rId19" Type="http://schemas.openxmlformats.org/officeDocument/2006/relationships/ctrlProp" Target="../ctrlProps/ctrlProp4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 Id="rId48" Type="http://schemas.openxmlformats.org/officeDocument/2006/relationships/ctrlProp" Target="../ctrlProps/ctrlProp78.xml"/><Relationship Id="rId56" Type="http://schemas.openxmlformats.org/officeDocument/2006/relationships/ctrlProp" Target="../ctrlProps/ctrlProp86.xml"/><Relationship Id="rId64" Type="http://schemas.openxmlformats.org/officeDocument/2006/relationships/ctrlProp" Target="../ctrlProps/ctrlProp94.xml"/><Relationship Id="rId69" Type="http://schemas.openxmlformats.org/officeDocument/2006/relationships/ctrlProp" Target="../ctrlProps/ctrlProp99.xml"/><Relationship Id="rId77" Type="http://schemas.openxmlformats.org/officeDocument/2006/relationships/ctrlProp" Target="../ctrlProps/ctrlProp107.xml"/><Relationship Id="rId8" Type="http://schemas.openxmlformats.org/officeDocument/2006/relationships/ctrlProp" Target="../ctrlProps/ctrlProp38.xml"/><Relationship Id="rId51" Type="http://schemas.openxmlformats.org/officeDocument/2006/relationships/ctrlProp" Target="../ctrlProps/ctrlProp81.xml"/><Relationship Id="rId72" Type="http://schemas.openxmlformats.org/officeDocument/2006/relationships/ctrlProp" Target="../ctrlProps/ctrlProp102.xml"/><Relationship Id="rId80" Type="http://schemas.openxmlformats.org/officeDocument/2006/relationships/ctrlProp" Target="../ctrlProps/ctrlProp110.xml"/><Relationship Id="rId85" Type="http://schemas.openxmlformats.org/officeDocument/2006/relationships/ctrlProp" Target="../ctrlProps/ctrlProp115.xml"/><Relationship Id="rId3" Type="http://schemas.openxmlformats.org/officeDocument/2006/relationships/vmlDrawing" Target="../drawings/vmlDrawing5.v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46" Type="http://schemas.openxmlformats.org/officeDocument/2006/relationships/ctrlProp" Target="../ctrlProps/ctrlProp76.xml"/><Relationship Id="rId59" Type="http://schemas.openxmlformats.org/officeDocument/2006/relationships/ctrlProp" Target="../ctrlProps/ctrlProp89.xml"/><Relationship Id="rId67" Type="http://schemas.openxmlformats.org/officeDocument/2006/relationships/ctrlProp" Target="../ctrlProps/ctrlProp97.xml"/><Relationship Id="rId20" Type="http://schemas.openxmlformats.org/officeDocument/2006/relationships/ctrlProp" Target="../ctrlProps/ctrlProp50.xml"/><Relationship Id="rId41" Type="http://schemas.openxmlformats.org/officeDocument/2006/relationships/ctrlProp" Target="../ctrlProps/ctrlProp71.xml"/><Relationship Id="rId54" Type="http://schemas.openxmlformats.org/officeDocument/2006/relationships/ctrlProp" Target="../ctrlProps/ctrlProp84.xml"/><Relationship Id="rId62" Type="http://schemas.openxmlformats.org/officeDocument/2006/relationships/ctrlProp" Target="../ctrlProps/ctrlProp92.xml"/><Relationship Id="rId70" Type="http://schemas.openxmlformats.org/officeDocument/2006/relationships/ctrlProp" Target="../ctrlProps/ctrlProp100.xml"/><Relationship Id="rId75" Type="http://schemas.openxmlformats.org/officeDocument/2006/relationships/ctrlProp" Target="../ctrlProps/ctrlProp105.xml"/><Relationship Id="rId83" Type="http://schemas.openxmlformats.org/officeDocument/2006/relationships/ctrlProp" Target="../ctrlProps/ctrlProp113.xml"/><Relationship Id="rId1" Type="http://schemas.openxmlformats.org/officeDocument/2006/relationships/printerSettings" Target="../printerSettings/printerSettings20.bin"/><Relationship Id="rId6" Type="http://schemas.openxmlformats.org/officeDocument/2006/relationships/ctrlProp" Target="../ctrlProps/ctrlProp36.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49" Type="http://schemas.openxmlformats.org/officeDocument/2006/relationships/ctrlProp" Target="../ctrlProps/ctrlProp79.xml"/><Relationship Id="rId57" Type="http://schemas.openxmlformats.org/officeDocument/2006/relationships/ctrlProp" Target="../ctrlProps/ctrlProp87.xml"/><Relationship Id="rId10" Type="http://schemas.openxmlformats.org/officeDocument/2006/relationships/ctrlProp" Target="../ctrlProps/ctrlProp40.xml"/><Relationship Id="rId31" Type="http://schemas.openxmlformats.org/officeDocument/2006/relationships/ctrlProp" Target="../ctrlProps/ctrlProp61.xml"/><Relationship Id="rId44" Type="http://schemas.openxmlformats.org/officeDocument/2006/relationships/ctrlProp" Target="../ctrlProps/ctrlProp74.xml"/><Relationship Id="rId52" Type="http://schemas.openxmlformats.org/officeDocument/2006/relationships/ctrlProp" Target="../ctrlProps/ctrlProp82.xml"/><Relationship Id="rId60" Type="http://schemas.openxmlformats.org/officeDocument/2006/relationships/ctrlProp" Target="../ctrlProps/ctrlProp90.xml"/><Relationship Id="rId65" Type="http://schemas.openxmlformats.org/officeDocument/2006/relationships/ctrlProp" Target="../ctrlProps/ctrlProp95.xml"/><Relationship Id="rId73" Type="http://schemas.openxmlformats.org/officeDocument/2006/relationships/ctrlProp" Target="../ctrlProps/ctrlProp103.xml"/><Relationship Id="rId78" Type="http://schemas.openxmlformats.org/officeDocument/2006/relationships/ctrlProp" Target="../ctrlProps/ctrlProp108.xml"/><Relationship Id="rId81" Type="http://schemas.openxmlformats.org/officeDocument/2006/relationships/ctrlProp" Target="../ctrlProps/ctrlProp111.xml"/><Relationship Id="rId86" Type="http://schemas.openxmlformats.org/officeDocument/2006/relationships/ctrlProp" Target="../ctrlProps/ctrlProp116.xml"/><Relationship Id="rId4" Type="http://schemas.openxmlformats.org/officeDocument/2006/relationships/ctrlProp" Target="../ctrlProps/ctrlProp34.xml"/><Relationship Id="rId9" Type="http://schemas.openxmlformats.org/officeDocument/2006/relationships/ctrlProp" Target="../ctrlProps/ctrlProp39.xml"/><Relationship Id="rId13" Type="http://schemas.openxmlformats.org/officeDocument/2006/relationships/ctrlProp" Target="../ctrlProps/ctrlProp43.xml"/><Relationship Id="rId18" Type="http://schemas.openxmlformats.org/officeDocument/2006/relationships/ctrlProp" Target="../ctrlProps/ctrlProp48.xml"/><Relationship Id="rId39" Type="http://schemas.openxmlformats.org/officeDocument/2006/relationships/ctrlProp" Target="../ctrlProps/ctrlProp69.xml"/><Relationship Id="rId34" Type="http://schemas.openxmlformats.org/officeDocument/2006/relationships/ctrlProp" Target="../ctrlProps/ctrlProp64.xml"/><Relationship Id="rId50" Type="http://schemas.openxmlformats.org/officeDocument/2006/relationships/ctrlProp" Target="../ctrlProps/ctrlProp80.xml"/><Relationship Id="rId55" Type="http://schemas.openxmlformats.org/officeDocument/2006/relationships/ctrlProp" Target="../ctrlProps/ctrlProp85.xml"/><Relationship Id="rId76" Type="http://schemas.openxmlformats.org/officeDocument/2006/relationships/ctrlProp" Target="../ctrlProps/ctrlProp106.xml"/><Relationship Id="rId7" Type="http://schemas.openxmlformats.org/officeDocument/2006/relationships/ctrlProp" Target="../ctrlProps/ctrlProp37.xml"/><Relationship Id="rId71" Type="http://schemas.openxmlformats.org/officeDocument/2006/relationships/ctrlProp" Target="../ctrlProps/ctrlProp101.xml"/><Relationship Id="rId2" Type="http://schemas.openxmlformats.org/officeDocument/2006/relationships/drawing" Target="../drawings/drawing5.xml"/><Relationship Id="rId29" Type="http://schemas.openxmlformats.org/officeDocument/2006/relationships/ctrlProp" Target="../ctrlProps/ctrlProp59.xml"/><Relationship Id="rId24" Type="http://schemas.openxmlformats.org/officeDocument/2006/relationships/ctrlProp" Target="../ctrlProps/ctrlProp54.xml"/><Relationship Id="rId40" Type="http://schemas.openxmlformats.org/officeDocument/2006/relationships/ctrlProp" Target="../ctrlProps/ctrlProp70.xml"/><Relationship Id="rId45" Type="http://schemas.openxmlformats.org/officeDocument/2006/relationships/ctrlProp" Target="../ctrlProps/ctrlProp75.xml"/><Relationship Id="rId66" Type="http://schemas.openxmlformats.org/officeDocument/2006/relationships/ctrlProp" Target="../ctrlProps/ctrlProp96.xml"/><Relationship Id="rId61" Type="http://schemas.openxmlformats.org/officeDocument/2006/relationships/ctrlProp" Target="../ctrlProps/ctrlProp91.xml"/><Relationship Id="rId82" Type="http://schemas.openxmlformats.org/officeDocument/2006/relationships/ctrlProp" Target="../ctrlProps/ctrlProp11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3" Type="http://schemas.openxmlformats.org/officeDocument/2006/relationships/ctrlProp" Target="../ctrlProps/ctrlProp126.xml"/><Relationship Id="rId18" Type="http://schemas.openxmlformats.org/officeDocument/2006/relationships/ctrlProp" Target="../ctrlProps/ctrlProp131.xml"/><Relationship Id="rId26" Type="http://schemas.openxmlformats.org/officeDocument/2006/relationships/ctrlProp" Target="../ctrlProps/ctrlProp139.xml"/><Relationship Id="rId39" Type="http://schemas.openxmlformats.org/officeDocument/2006/relationships/ctrlProp" Target="../ctrlProps/ctrlProp152.xml"/><Relationship Id="rId21" Type="http://schemas.openxmlformats.org/officeDocument/2006/relationships/ctrlProp" Target="../ctrlProps/ctrlProp134.xml"/><Relationship Id="rId34" Type="http://schemas.openxmlformats.org/officeDocument/2006/relationships/ctrlProp" Target="../ctrlProps/ctrlProp147.xml"/><Relationship Id="rId42" Type="http://schemas.openxmlformats.org/officeDocument/2006/relationships/ctrlProp" Target="../ctrlProps/ctrlProp155.xml"/><Relationship Id="rId47" Type="http://schemas.openxmlformats.org/officeDocument/2006/relationships/ctrlProp" Target="../ctrlProps/ctrlProp160.xml"/><Relationship Id="rId50" Type="http://schemas.openxmlformats.org/officeDocument/2006/relationships/ctrlProp" Target="../ctrlProps/ctrlProp163.xml"/><Relationship Id="rId55" Type="http://schemas.openxmlformats.org/officeDocument/2006/relationships/ctrlProp" Target="../ctrlProps/ctrlProp168.xml"/><Relationship Id="rId63" Type="http://schemas.openxmlformats.org/officeDocument/2006/relationships/ctrlProp" Target="../ctrlProps/ctrlProp176.xml"/><Relationship Id="rId7" Type="http://schemas.openxmlformats.org/officeDocument/2006/relationships/ctrlProp" Target="../ctrlProps/ctrlProp120.xml"/><Relationship Id="rId2" Type="http://schemas.openxmlformats.org/officeDocument/2006/relationships/drawing" Target="../drawings/drawing6.xml"/><Relationship Id="rId16" Type="http://schemas.openxmlformats.org/officeDocument/2006/relationships/ctrlProp" Target="../ctrlProps/ctrlProp129.xml"/><Relationship Id="rId29" Type="http://schemas.openxmlformats.org/officeDocument/2006/relationships/ctrlProp" Target="../ctrlProps/ctrlProp142.xml"/><Relationship Id="rId11" Type="http://schemas.openxmlformats.org/officeDocument/2006/relationships/ctrlProp" Target="../ctrlProps/ctrlProp124.xml"/><Relationship Id="rId24" Type="http://schemas.openxmlformats.org/officeDocument/2006/relationships/ctrlProp" Target="../ctrlProps/ctrlProp137.xml"/><Relationship Id="rId32" Type="http://schemas.openxmlformats.org/officeDocument/2006/relationships/ctrlProp" Target="../ctrlProps/ctrlProp145.xml"/><Relationship Id="rId37" Type="http://schemas.openxmlformats.org/officeDocument/2006/relationships/ctrlProp" Target="../ctrlProps/ctrlProp150.xml"/><Relationship Id="rId40" Type="http://schemas.openxmlformats.org/officeDocument/2006/relationships/ctrlProp" Target="../ctrlProps/ctrlProp153.xml"/><Relationship Id="rId45" Type="http://schemas.openxmlformats.org/officeDocument/2006/relationships/ctrlProp" Target="../ctrlProps/ctrlProp158.xml"/><Relationship Id="rId53" Type="http://schemas.openxmlformats.org/officeDocument/2006/relationships/ctrlProp" Target="../ctrlProps/ctrlProp166.xml"/><Relationship Id="rId58" Type="http://schemas.openxmlformats.org/officeDocument/2006/relationships/ctrlProp" Target="../ctrlProps/ctrlProp171.xml"/><Relationship Id="rId5" Type="http://schemas.openxmlformats.org/officeDocument/2006/relationships/ctrlProp" Target="../ctrlProps/ctrlProp118.xml"/><Relationship Id="rId61" Type="http://schemas.openxmlformats.org/officeDocument/2006/relationships/ctrlProp" Target="../ctrlProps/ctrlProp174.xml"/><Relationship Id="rId19" Type="http://schemas.openxmlformats.org/officeDocument/2006/relationships/ctrlProp" Target="../ctrlProps/ctrlProp13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 Id="rId35" Type="http://schemas.openxmlformats.org/officeDocument/2006/relationships/ctrlProp" Target="../ctrlProps/ctrlProp148.xml"/><Relationship Id="rId43" Type="http://schemas.openxmlformats.org/officeDocument/2006/relationships/ctrlProp" Target="../ctrlProps/ctrlProp156.xml"/><Relationship Id="rId48" Type="http://schemas.openxmlformats.org/officeDocument/2006/relationships/ctrlProp" Target="../ctrlProps/ctrlProp161.xml"/><Relationship Id="rId56" Type="http://schemas.openxmlformats.org/officeDocument/2006/relationships/ctrlProp" Target="../ctrlProps/ctrlProp169.xml"/><Relationship Id="rId64" Type="http://schemas.openxmlformats.org/officeDocument/2006/relationships/ctrlProp" Target="../ctrlProps/ctrlProp177.xml"/><Relationship Id="rId8" Type="http://schemas.openxmlformats.org/officeDocument/2006/relationships/ctrlProp" Target="../ctrlProps/ctrlProp121.xml"/><Relationship Id="rId51" Type="http://schemas.openxmlformats.org/officeDocument/2006/relationships/ctrlProp" Target="../ctrlProps/ctrlProp164.xml"/><Relationship Id="rId3" Type="http://schemas.openxmlformats.org/officeDocument/2006/relationships/vmlDrawing" Target="../drawings/vmlDrawing6.v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33" Type="http://schemas.openxmlformats.org/officeDocument/2006/relationships/ctrlProp" Target="../ctrlProps/ctrlProp146.xml"/><Relationship Id="rId38" Type="http://schemas.openxmlformats.org/officeDocument/2006/relationships/ctrlProp" Target="../ctrlProps/ctrlProp151.xml"/><Relationship Id="rId46" Type="http://schemas.openxmlformats.org/officeDocument/2006/relationships/ctrlProp" Target="../ctrlProps/ctrlProp159.xml"/><Relationship Id="rId59" Type="http://schemas.openxmlformats.org/officeDocument/2006/relationships/ctrlProp" Target="../ctrlProps/ctrlProp172.xml"/><Relationship Id="rId20" Type="http://schemas.openxmlformats.org/officeDocument/2006/relationships/ctrlProp" Target="../ctrlProps/ctrlProp133.xml"/><Relationship Id="rId41" Type="http://schemas.openxmlformats.org/officeDocument/2006/relationships/ctrlProp" Target="../ctrlProps/ctrlProp154.xml"/><Relationship Id="rId54" Type="http://schemas.openxmlformats.org/officeDocument/2006/relationships/ctrlProp" Target="../ctrlProps/ctrlProp167.xml"/><Relationship Id="rId62" Type="http://schemas.openxmlformats.org/officeDocument/2006/relationships/ctrlProp" Target="../ctrlProps/ctrlProp175.xml"/><Relationship Id="rId1" Type="http://schemas.openxmlformats.org/officeDocument/2006/relationships/printerSettings" Target="../printerSettings/printerSettings22.bin"/><Relationship Id="rId6" Type="http://schemas.openxmlformats.org/officeDocument/2006/relationships/ctrlProp" Target="../ctrlProps/ctrlProp119.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36" Type="http://schemas.openxmlformats.org/officeDocument/2006/relationships/ctrlProp" Target="../ctrlProps/ctrlProp149.xml"/><Relationship Id="rId49" Type="http://schemas.openxmlformats.org/officeDocument/2006/relationships/ctrlProp" Target="../ctrlProps/ctrlProp162.xml"/><Relationship Id="rId57" Type="http://schemas.openxmlformats.org/officeDocument/2006/relationships/ctrlProp" Target="../ctrlProps/ctrlProp170.xml"/><Relationship Id="rId10" Type="http://schemas.openxmlformats.org/officeDocument/2006/relationships/ctrlProp" Target="../ctrlProps/ctrlProp123.xml"/><Relationship Id="rId31" Type="http://schemas.openxmlformats.org/officeDocument/2006/relationships/ctrlProp" Target="../ctrlProps/ctrlProp144.xml"/><Relationship Id="rId44" Type="http://schemas.openxmlformats.org/officeDocument/2006/relationships/ctrlProp" Target="../ctrlProps/ctrlProp157.xml"/><Relationship Id="rId52" Type="http://schemas.openxmlformats.org/officeDocument/2006/relationships/ctrlProp" Target="../ctrlProps/ctrlProp165.xml"/><Relationship Id="rId60" Type="http://schemas.openxmlformats.org/officeDocument/2006/relationships/ctrlProp" Target="../ctrlProps/ctrlProp173.xml"/><Relationship Id="rId4" Type="http://schemas.openxmlformats.org/officeDocument/2006/relationships/ctrlProp" Target="../ctrlProps/ctrlProp117.xml"/><Relationship Id="rId9" Type="http://schemas.openxmlformats.org/officeDocument/2006/relationships/ctrlProp" Target="../ctrlProps/ctrlProp122.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181.xml"/><Relationship Id="rId3" Type="http://schemas.openxmlformats.org/officeDocument/2006/relationships/drawing" Target="../drawings/drawing7.xml"/><Relationship Id="rId7" Type="http://schemas.openxmlformats.org/officeDocument/2006/relationships/ctrlProp" Target="../ctrlProps/ctrlProp180.xml"/><Relationship Id="rId2" Type="http://schemas.openxmlformats.org/officeDocument/2006/relationships/printerSettings" Target="../printerSettings/printerSettings23.bin"/><Relationship Id="rId1" Type="http://schemas.openxmlformats.org/officeDocument/2006/relationships/hyperlink" Target="https://www.samhsa.gov/sites/default/files/federal-register-notice-58-96-definitions.pdf" TargetMode="External"/><Relationship Id="rId6" Type="http://schemas.openxmlformats.org/officeDocument/2006/relationships/ctrlProp" Target="../ctrlProps/ctrlProp179.xml"/><Relationship Id="rId5" Type="http://schemas.openxmlformats.org/officeDocument/2006/relationships/ctrlProp" Target="../ctrlProps/ctrlProp178.xml"/><Relationship Id="rId10" Type="http://schemas.openxmlformats.org/officeDocument/2006/relationships/ctrlProp" Target="../ctrlProps/ctrlProp183.xml"/><Relationship Id="rId4" Type="http://schemas.openxmlformats.org/officeDocument/2006/relationships/vmlDrawing" Target="../drawings/vmlDrawing7.vml"/><Relationship Id="rId9" Type="http://schemas.openxmlformats.org/officeDocument/2006/relationships/ctrlProp" Target="../ctrlProps/ctrlProp182.xm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samhsa.gov/sites/default/files/federal-register-notice-58-96-definitions.pdf"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88.xml"/><Relationship Id="rId3" Type="http://schemas.openxmlformats.org/officeDocument/2006/relationships/vmlDrawing" Target="../drawings/vmlDrawing8.vml"/><Relationship Id="rId7" Type="http://schemas.openxmlformats.org/officeDocument/2006/relationships/ctrlProp" Target="../ctrlProps/ctrlProp187.xml"/><Relationship Id="rId2" Type="http://schemas.openxmlformats.org/officeDocument/2006/relationships/drawing" Target="../drawings/drawing8.xml"/><Relationship Id="rId1" Type="http://schemas.openxmlformats.org/officeDocument/2006/relationships/printerSettings" Target="../printerSettings/printerSettings26.bin"/><Relationship Id="rId6" Type="http://schemas.openxmlformats.org/officeDocument/2006/relationships/ctrlProp" Target="../ctrlProps/ctrlProp186.xml"/><Relationship Id="rId5" Type="http://schemas.openxmlformats.org/officeDocument/2006/relationships/ctrlProp" Target="../ctrlProps/ctrlProp185.xml"/><Relationship Id="rId4" Type="http://schemas.openxmlformats.org/officeDocument/2006/relationships/ctrlProp" Target="../ctrlProps/ctrlProp184.xml"/></Relationships>
</file>

<file path=xl/worksheets/_rels/sheet27.xml.rels><?xml version="1.0" encoding="UTF-8" standalone="yes"?>
<Relationships xmlns="http://schemas.openxmlformats.org/package/2006/relationships"><Relationship Id="rId13" Type="http://schemas.openxmlformats.org/officeDocument/2006/relationships/ctrlProp" Target="../ctrlProps/ctrlProp198.xml"/><Relationship Id="rId18" Type="http://schemas.openxmlformats.org/officeDocument/2006/relationships/ctrlProp" Target="../ctrlProps/ctrlProp203.xml"/><Relationship Id="rId26" Type="http://schemas.openxmlformats.org/officeDocument/2006/relationships/ctrlProp" Target="../ctrlProps/ctrlProp211.xml"/><Relationship Id="rId39" Type="http://schemas.openxmlformats.org/officeDocument/2006/relationships/ctrlProp" Target="../ctrlProps/ctrlProp224.xml"/><Relationship Id="rId21" Type="http://schemas.openxmlformats.org/officeDocument/2006/relationships/ctrlProp" Target="../ctrlProps/ctrlProp206.xml"/><Relationship Id="rId34" Type="http://schemas.openxmlformats.org/officeDocument/2006/relationships/ctrlProp" Target="../ctrlProps/ctrlProp219.xml"/><Relationship Id="rId42" Type="http://schemas.openxmlformats.org/officeDocument/2006/relationships/ctrlProp" Target="../ctrlProps/ctrlProp227.xml"/><Relationship Id="rId47" Type="http://schemas.openxmlformats.org/officeDocument/2006/relationships/ctrlProp" Target="../ctrlProps/ctrlProp232.xml"/><Relationship Id="rId50" Type="http://schemas.openxmlformats.org/officeDocument/2006/relationships/ctrlProp" Target="../ctrlProps/ctrlProp235.xml"/><Relationship Id="rId55" Type="http://schemas.openxmlformats.org/officeDocument/2006/relationships/ctrlProp" Target="../ctrlProps/ctrlProp240.xml"/><Relationship Id="rId7" Type="http://schemas.openxmlformats.org/officeDocument/2006/relationships/ctrlProp" Target="../ctrlProps/ctrlProp192.xml"/><Relationship Id="rId2" Type="http://schemas.openxmlformats.org/officeDocument/2006/relationships/drawing" Target="../drawings/drawing9.xml"/><Relationship Id="rId16" Type="http://schemas.openxmlformats.org/officeDocument/2006/relationships/ctrlProp" Target="../ctrlProps/ctrlProp201.xml"/><Relationship Id="rId29" Type="http://schemas.openxmlformats.org/officeDocument/2006/relationships/ctrlProp" Target="../ctrlProps/ctrlProp214.xml"/><Relationship Id="rId11" Type="http://schemas.openxmlformats.org/officeDocument/2006/relationships/ctrlProp" Target="../ctrlProps/ctrlProp196.xml"/><Relationship Id="rId24" Type="http://schemas.openxmlformats.org/officeDocument/2006/relationships/ctrlProp" Target="../ctrlProps/ctrlProp209.xml"/><Relationship Id="rId32" Type="http://schemas.openxmlformats.org/officeDocument/2006/relationships/ctrlProp" Target="../ctrlProps/ctrlProp217.xml"/><Relationship Id="rId37" Type="http://schemas.openxmlformats.org/officeDocument/2006/relationships/ctrlProp" Target="../ctrlProps/ctrlProp222.xml"/><Relationship Id="rId40" Type="http://schemas.openxmlformats.org/officeDocument/2006/relationships/ctrlProp" Target="../ctrlProps/ctrlProp225.xml"/><Relationship Id="rId45" Type="http://schemas.openxmlformats.org/officeDocument/2006/relationships/ctrlProp" Target="../ctrlProps/ctrlProp230.xml"/><Relationship Id="rId53" Type="http://schemas.openxmlformats.org/officeDocument/2006/relationships/ctrlProp" Target="../ctrlProps/ctrlProp238.xml"/><Relationship Id="rId58" Type="http://schemas.openxmlformats.org/officeDocument/2006/relationships/ctrlProp" Target="../ctrlProps/ctrlProp243.xml"/><Relationship Id="rId5" Type="http://schemas.openxmlformats.org/officeDocument/2006/relationships/ctrlProp" Target="../ctrlProps/ctrlProp190.xml"/><Relationship Id="rId19" Type="http://schemas.openxmlformats.org/officeDocument/2006/relationships/ctrlProp" Target="../ctrlProps/ctrlProp204.xml"/><Relationship Id="rId4" Type="http://schemas.openxmlformats.org/officeDocument/2006/relationships/ctrlProp" Target="../ctrlProps/ctrlProp189.xml"/><Relationship Id="rId9" Type="http://schemas.openxmlformats.org/officeDocument/2006/relationships/ctrlProp" Target="../ctrlProps/ctrlProp194.xml"/><Relationship Id="rId14" Type="http://schemas.openxmlformats.org/officeDocument/2006/relationships/ctrlProp" Target="../ctrlProps/ctrlProp199.xml"/><Relationship Id="rId22" Type="http://schemas.openxmlformats.org/officeDocument/2006/relationships/ctrlProp" Target="../ctrlProps/ctrlProp207.xml"/><Relationship Id="rId27" Type="http://schemas.openxmlformats.org/officeDocument/2006/relationships/ctrlProp" Target="../ctrlProps/ctrlProp212.xml"/><Relationship Id="rId30" Type="http://schemas.openxmlformats.org/officeDocument/2006/relationships/ctrlProp" Target="../ctrlProps/ctrlProp215.xml"/><Relationship Id="rId35" Type="http://schemas.openxmlformats.org/officeDocument/2006/relationships/ctrlProp" Target="../ctrlProps/ctrlProp220.xml"/><Relationship Id="rId43" Type="http://schemas.openxmlformats.org/officeDocument/2006/relationships/ctrlProp" Target="../ctrlProps/ctrlProp228.xml"/><Relationship Id="rId48" Type="http://schemas.openxmlformats.org/officeDocument/2006/relationships/ctrlProp" Target="../ctrlProps/ctrlProp233.xml"/><Relationship Id="rId56" Type="http://schemas.openxmlformats.org/officeDocument/2006/relationships/ctrlProp" Target="../ctrlProps/ctrlProp241.xml"/><Relationship Id="rId8" Type="http://schemas.openxmlformats.org/officeDocument/2006/relationships/ctrlProp" Target="../ctrlProps/ctrlProp193.xml"/><Relationship Id="rId51" Type="http://schemas.openxmlformats.org/officeDocument/2006/relationships/ctrlProp" Target="../ctrlProps/ctrlProp236.xml"/><Relationship Id="rId3" Type="http://schemas.openxmlformats.org/officeDocument/2006/relationships/vmlDrawing" Target="../drawings/vmlDrawing9.vml"/><Relationship Id="rId12" Type="http://schemas.openxmlformats.org/officeDocument/2006/relationships/ctrlProp" Target="../ctrlProps/ctrlProp197.xml"/><Relationship Id="rId17" Type="http://schemas.openxmlformats.org/officeDocument/2006/relationships/ctrlProp" Target="../ctrlProps/ctrlProp202.xml"/><Relationship Id="rId25" Type="http://schemas.openxmlformats.org/officeDocument/2006/relationships/ctrlProp" Target="../ctrlProps/ctrlProp210.xml"/><Relationship Id="rId33" Type="http://schemas.openxmlformats.org/officeDocument/2006/relationships/ctrlProp" Target="../ctrlProps/ctrlProp218.xml"/><Relationship Id="rId38" Type="http://schemas.openxmlformats.org/officeDocument/2006/relationships/ctrlProp" Target="../ctrlProps/ctrlProp223.xml"/><Relationship Id="rId46" Type="http://schemas.openxmlformats.org/officeDocument/2006/relationships/ctrlProp" Target="../ctrlProps/ctrlProp231.xml"/><Relationship Id="rId59" Type="http://schemas.openxmlformats.org/officeDocument/2006/relationships/ctrlProp" Target="../ctrlProps/ctrlProp244.xml"/><Relationship Id="rId20" Type="http://schemas.openxmlformats.org/officeDocument/2006/relationships/ctrlProp" Target="../ctrlProps/ctrlProp205.xml"/><Relationship Id="rId41" Type="http://schemas.openxmlformats.org/officeDocument/2006/relationships/ctrlProp" Target="../ctrlProps/ctrlProp226.xml"/><Relationship Id="rId54" Type="http://schemas.openxmlformats.org/officeDocument/2006/relationships/ctrlProp" Target="../ctrlProps/ctrlProp239.xml"/><Relationship Id="rId1" Type="http://schemas.openxmlformats.org/officeDocument/2006/relationships/printerSettings" Target="../printerSettings/printerSettings27.bin"/><Relationship Id="rId6" Type="http://schemas.openxmlformats.org/officeDocument/2006/relationships/ctrlProp" Target="../ctrlProps/ctrlProp191.xml"/><Relationship Id="rId15" Type="http://schemas.openxmlformats.org/officeDocument/2006/relationships/ctrlProp" Target="../ctrlProps/ctrlProp200.xml"/><Relationship Id="rId23" Type="http://schemas.openxmlformats.org/officeDocument/2006/relationships/ctrlProp" Target="../ctrlProps/ctrlProp208.xml"/><Relationship Id="rId28" Type="http://schemas.openxmlformats.org/officeDocument/2006/relationships/ctrlProp" Target="../ctrlProps/ctrlProp213.xml"/><Relationship Id="rId36" Type="http://schemas.openxmlformats.org/officeDocument/2006/relationships/ctrlProp" Target="../ctrlProps/ctrlProp221.xml"/><Relationship Id="rId49" Type="http://schemas.openxmlformats.org/officeDocument/2006/relationships/ctrlProp" Target="../ctrlProps/ctrlProp234.xml"/><Relationship Id="rId57" Type="http://schemas.openxmlformats.org/officeDocument/2006/relationships/ctrlProp" Target="../ctrlProps/ctrlProp242.xml"/><Relationship Id="rId10" Type="http://schemas.openxmlformats.org/officeDocument/2006/relationships/ctrlProp" Target="../ctrlProps/ctrlProp195.xml"/><Relationship Id="rId31" Type="http://schemas.openxmlformats.org/officeDocument/2006/relationships/ctrlProp" Target="../ctrlProps/ctrlProp216.xml"/><Relationship Id="rId44" Type="http://schemas.openxmlformats.org/officeDocument/2006/relationships/ctrlProp" Target="../ctrlProps/ctrlProp229.xml"/><Relationship Id="rId52" Type="http://schemas.openxmlformats.org/officeDocument/2006/relationships/ctrlProp" Target="../ctrlProps/ctrlProp237.xml"/></Relationships>
</file>

<file path=xl/worksheets/_rels/sheet28.xml.rels><?xml version="1.0" encoding="UTF-8" standalone="yes"?>
<Relationships xmlns="http://schemas.openxmlformats.org/package/2006/relationships"><Relationship Id="rId13" Type="http://schemas.openxmlformats.org/officeDocument/2006/relationships/ctrlProp" Target="../ctrlProps/ctrlProp254.xml"/><Relationship Id="rId18" Type="http://schemas.openxmlformats.org/officeDocument/2006/relationships/ctrlProp" Target="../ctrlProps/ctrlProp259.xml"/><Relationship Id="rId26" Type="http://schemas.openxmlformats.org/officeDocument/2006/relationships/ctrlProp" Target="../ctrlProps/ctrlProp267.xml"/><Relationship Id="rId39" Type="http://schemas.openxmlformats.org/officeDocument/2006/relationships/ctrlProp" Target="../ctrlProps/ctrlProp280.xml"/><Relationship Id="rId21" Type="http://schemas.openxmlformats.org/officeDocument/2006/relationships/ctrlProp" Target="../ctrlProps/ctrlProp262.xml"/><Relationship Id="rId34" Type="http://schemas.openxmlformats.org/officeDocument/2006/relationships/ctrlProp" Target="../ctrlProps/ctrlProp275.xml"/><Relationship Id="rId7" Type="http://schemas.openxmlformats.org/officeDocument/2006/relationships/ctrlProp" Target="../ctrlProps/ctrlProp248.xml"/><Relationship Id="rId12" Type="http://schemas.openxmlformats.org/officeDocument/2006/relationships/ctrlProp" Target="../ctrlProps/ctrlProp253.xml"/><Relationship Id="rId17" Type="http://schemas.openxmlformats.org/officeDocument/2006/relationships/ctrlProp" Target="../ctrlProps/ctrlProp258.xml"/><Relationship Id="rId25" Type="http://schemas.openxmlformats.org/officeDocument/2006/relationships/ctrlProp" Target="../ctrlProps/ctrlProp266.xml"/><Relationship Id="rId33" Type="http://schemas.openxmlformats.org/officeDocument/2006/relationships/ctrlProp" Target="../ctrlProps/ctrlProp274.xml"/><Relationship Id="rId38" Type="http://schemas.openxmlformats.org/officeDocument/2006/relationships/ctrlProp" Target="../ctrlProps/ctrlProp279.xml"/><Relationship Id="rId2" Type="http://schemas.openxmlformats.org/officeDocument/2006/relationships/drawing" Target="../drawings/drawing10.xml"/><Relationship Id="rId16" Type="http://schemas.openxmlformats.org/officeDocument/2006/relationships/ctrlProp" Target="../ctrlProps/ctrlProp257.xml"/><Relationship Id="rId20" Type="http://schemas.openxmlformats.org/officeDocument/2006/relationships/ctrlProp" Target="../ctrlProps/ctrlProp261.xml"/><Relationship Id="rId29" Type="http://schemas.openxmlformats.org/officeDocument/2006/relationships/ctrlProp" Target="../ctrlProps/ctrlProp270.xml"/><Relationship Id="rId1" Type="http://schemas.openxmlformats.org/officeDocument/2006/relationships/printerSettings" Target="../printerSettings/printerSettings28.bin"/><Relationship Id="rId6" Type="http://schemas.openxmlformats.org/officeDocument/2006/relationships/ctrlProp" Target="../ctrlProps/ctrlProp247.xml"/><Relationship Id="rId11" Type="http://schemas.openxmlformats.org/officeDocument/2006/relationships/ctrlProp" Target="../ctrlProps/ctrlProp252.xml"/><Relationship Id="rId24" Type="http://schemas.openxmlformats.org/officeDocument/2006/relationships/ctrlProp" Target="../ctrlProps/ctrlProp265.xml"/><Relationship Id="rId32" Type="http://schemas.openxmlformats.org/officeDocument/2006/relationships/ctrlProp" Target="../ctrlProps/ctrlProp273.xml"/><Relationship Id="rId37" Type="http://schemas.openxmlformats.org/officeDocument/2006/relationships/ctrlProp" Target="../ctrlProps/ctrlProp278.xml"/><Relationship Id="rId5" Type="http://schemas.openxmlformats.org/officeDocument/2006/relationships/ctrlProp" Target="../ctrlProps/ctrlProp246.xml"/><Relationship Id="rId15" Type="http://schemas.openxmlformats.org/officeDocument/2006/relationships/ctrlProp" Target="../ctrlProps/ctrlProp256.xml"/><Relationship Id="rId23" Type="http://schemas.openxmlformats.org/officeDocument/2006/relationships/ctrlProp" Target="../ctrlProps/ctrlProp264.xml"/><Relationship Id="rId28" Type="http://schemas.openxmlformats.org/officeDocument/2006/relationships/ctrlProp" Target="../ctrlProps/ctrlProp269.xml"/><Relationship Id="rId36" Type="http://schemas.openxmlformats.org/officeDocument/2006/relationships/ctrlProp" Target="../ctrlProps/ctrlProp277.xml"/><Relationship Id="rId10" Type="http://schemas.openxmlformats.org/officeDocument/2006/relationships/ctrlProp" Target="../ctrlProps/ctrlProp251.xml"/><Relationship Id="rId19" Type="http://schemas.openxmlformats.org/officeDocument/2006/relationships/ctrlProp" Target="../ctrlProps/ctrlProp260.xml"/><Relationship Id="rId31" Type="http://schemas.openxmlformats.org/officeDocument/2006/relationships/ctrlProp" Target="../ctrlProps/ctrlProp272.xml"/><Relationship Id="rId4" Type="http://schemas.openxmlformats.org/officeDocument/2006/relationships/ctrlProp" Target="../ctrlProps/ctrlProp245.xml"/><Relationship Id="rId9" Type="http://schemas.openxmlformats.org/officeDocument/2006/relationships/ctrlProp" Target="../ctrlProps/ctrlProp250.xml"/><Relationship Id="rId14" Type="http://schemas.openxmlformats.org/officeDocument/2006/relationships/ctrlProp" Target="../ctrlProps/ctrlProp255.xml"/><Relationship Id="rId22" Type="http://schemas.openxmlformats.org/officeDocument/2006/relationships/ctrlProp" Target="../ctrlProps/ctrlProp263.xml"/><Relationship Id="rId27" Type="http://schemas.openxmlformats.org/officeDocument/2006/relationships/ctrlProp" Target="../ctrlProps/ctrlProp268.xml"/><Relationship Id="rId30" Type="http://schemas.openxmlformats.org/officeDocument/2006/relationships/ctrlProp" Target="../ctrlProps/ctrlProp271.xml"/><Relationship Id="rId35" Type="http://schemas.openxmlformats.org/officeDocument/2006/relationships/ctrlProp" Target="../ctrlProps/ctrlProp276.xml"/><Relationship Id="rId8" Type="http://schemas.openxmlformats.org/officeDocument/2006/relationships/ctrlProp" Target="../ctrlProps/ctrlProp249.xml"/><Relationship Id="rId3" Type="http://schemas.openxmlformats.org/officeDocument/2006/relationships/vmlDrawing" Target="../drawings/vmlDrawing10.vml"/></Relationships>
</file>

<file path=xl/worksheets/_rels/sheet29.xml.rels><?xml version="1.0" encoding="UTF-8" standalone="yes"?>
<Relationships xmlns="http://schemas.openxmlformats.org/package/2006/relationships"><Relationship Id="rId117" Type="http://schemas.openxmlformats.org/officeDocument/2006/relationships/ctrlProp" Target="../ctrlProps/ctrlProp394.xml"/><Relationship Id="rId21" Type="http://schemas.openxmlformats.org/officeDocument/2006/relationships/ctrlProp" Target="../ctrlProps/ctrlProp298.xml"/><Relationship Id="rId42" Type="http://schemas.openxmlformats.org/officeDocument/2006/relationships/ctrlProp" Target="../ctrlProps/ctrlProp319.xml"/><Relationship Id="rId63" Type="http://schemas.openxmlformats.org/officeDocument/2006/relationships/ctrlProp" Target="../ctrlProps/ctrlProp340.xml"/><Relationship Id="rId84" Type="http://schemas.openxmlformats.org/officeDocument/2006/relationships/ctrlProp" Target="../ctrlProps/ctrlProp361.xml"/><Relationship Id="rId138" Type="http://schemas.openxmlformats.org/officeDocument/2006/relationships/ctrlProp" Target="../ctrlProps/ctrlProp415.xml"/><Relationship Id="rId159" Type="http://schemas.openxmlformats.org/officeDocument/2006/relationships/ctrlProp" Target="../ctrlProps/ctrlProp436.xml"/><Relationship Id="rId170" Type="http://schemas.openxmlformats.org/officeDocument/2006/relationships/ctrlProp" Target="../ctrlProps/ctrlProp447.xml"/><Relationship Id="rId191" Type="http://schemas.openxmlformats.org/officeDocument/2006/relationships/ctrlProp" Target="../ctrlProps/ctrlProp468.xml"/><Relationship Id="rId205" Type="http://schemas.openxmlformats.org/officeDocument/2006/relationships/ctrlProp" Target="../ctrlProps/ctrlProp482.xml"/><Relationship Id="rId226" Type="http://schemas.openxmlformats.org/officeDocument/2006/relationships/ctrlProp" Target="../ctrlProps/ctrlProp503.xml"/><Relationship Id="rId247" Type="http://schemas.openxmlformats.org/officeDocument/2006/relationships/ctrlProp" Target="../ctrlProps/ctrlProp524.xml"/><Relationship Id="rId107" Type="http://schemas.openxmlformats.org/officeDocument/2006/relationships/ctrlProp" Target="../ctrlProps/ctrlProp384.xml"/><Relationship Id="rId11" Type="http://schemas.openxmlformats.org/officeDocument/2006/relationships/ctrlProp" Target="../ctrlProps/ctrlProp288.xml"/><Relationship Id="rId32" Type="http://schemas.openxmlformats.org/officeDocument/2006/relationships/ctrlProp" Target="../ctrlProps/ctrlProp309.xml"/><Relationship Id="rId53" Type="http://schemas.openxmlformats.org/officeDocument/2006/relationships/ctrlProp" Target="../ctrlProps/ctrlProp330.xml"/><Relationship Id="rId74" Type="http://schemas.openxmlformats.org/officeDocument/2006/relationships/ctrlProp" Target="../ctrlProps/ctrlProp351.xml"/><Relationship Id="rId128" Type="http://schemas.openxmlformats.org/officeDocument/2006/relationships/ctrlProp" Target="../ctrlProps/ctrlProp405.xml"/><Relationship Id="rId149" Type="http://schemas.openxmlformats.org/officeDocument/2006/relationships/ctrlProp" Target="../ctrlProps/ctrlProp426.xml"/><Relationship Id="rId5" Type="http://schemas.openxmlformats.org/officeDocument/2006/relationships/ctrlProp" Target="../ctrlProps/ctrlProp282.xml"/><Relationship Id="rId95" Type="http://schemas.openxmlformats.org/officeDocument/2006/relationships/ctrlProp" Target="../ctrlProps/ctrlProp372.xml"/><Relationship Id="rId160" Type="http://schemas.openxmlformats.org/officeDocument/2006/relationships/ctrlProp" Target="../ctrlProps/ctrlProp437.xml"/><Relationship Id="rId181" Type="http://schemas.openxmlformats.org/officeDocument/2006/relationships/ctrlProp" Target="../ctrlProps/ctrlProp458.xml"/><Relationship Id="rId216" Type="http://schemas.openxmlformats.org/officeDocument/2006/relationships/ctrlProp" Target="../ctrlProps/ctrlProp493.xml"/><Relationship Id="rId237" Type="http://schemas.openxmlformats.org/officeDocument/2006/relationships/ctrlProp" Target="../ctrlProps/ctrlProp514.xml"/><Relationship Id="rId22" Type="http://schemas.openxmlformats.org/officeDocument/2006/relationships/ctrlProp" Target="../ctrlProps/ctrlProp299.xml"/><Relationship Id="rId43" Type="http://schemas.openxmlformats.org/officeDocument/2006/relationships/ctrlProp" Target="../ctrlProps/ctrlProp320.xml"/><Relationship Id="rId64" Type="http://schemas.openxmlformats.org/officeDocument/2006/relationships/ctrlProp" Target="../ctrlProps/ctrlProp341.xml"/><Relationship Id="rId118" Type="http://schemas.openxmlformats.org/officeDocument/2006/relationships/ctrlProp" Target="../ctrlProps/ctrlProp395.xml"/><Relationship Id="rId139" Type="http://schemas.openxmlformats.org/officeDocument/2006/relationships/ctrlProp" Target="../ctrlProps/ctrlProp416.xml"/><Relationship Id="rId85" Type="http://schemas.openxmlformats.org/officeDocument/2006/relationships/ctrlProp" Target="../ctrlProps/ctrlProp362.xml"/><Relationship Id="rId150" Type="http://schemas.openxmlformats.org/officeDocument/2006/relationships/ctrlProp" Target="../ctrlProps/ctrlProp427.xml"/><Relationship Id="rId171" Type="http://schemas.openxmlformats.org/officeDocument/2006/relationships/ctrlProp" Target="../ctrlProps/ctrlProp448.xml"/><Relationship Id="rId192" Type="http://schemas.openxmlformats.org/officeDocument/2006/relationships/ctrlProp" Target="../ctrlProps/ctrlProp469.xml"/><Relationship Id="rId206" Type="http://schemas.openxmlformats.org/officeDocument/2006/relationships/ctrlProp" Target="../ctrlProps/ctrlProp483.xml"/><Relationship Id="rId227" Type="http://schemas.openxmlformats.org/officeDocument/2006/relationships/ctrlProp" Target="../ctrlProps/ctrlProp504.xml"/><Relationship Id="rId248" Type="http://schemas.openxmlformats.org/officeDocument/2006/relationships/ctrlProp" Target="../ctrlProps/ctrlProp525.xml"/><Relationship Id="rId12" Type="http://schemas.openxmlformats.org/officeDocument/2006/relationships/ctrlProp" Target="../ctrlProps/ctrlProp289.xml"/><Relationship Id="rId33" Type="http://schemas.openxmlformats.org/officeDocument/2006/relationships/ctrlProp" Target="../ctrlProps/ctrlProp310.xml"/><Relationship Id="rId108" Type="http://schemas.openxmlformats.org/officeDocument/2006/relationships/ctrlProp" Target="../ctrlProps/ctrlProp385.xml"/><Relationship Id="rId129" Type="http://schemas.openxmlformats.org/officeDocument/2006/relationships/ctrlProp" Target="../ctrlProps/ctrlProp406.xml"/><Relationship Id="rId54" Type="http://schemas.openxmlformats.org/officeDocument/2006/relationships/ctrlProp" Target="../ctrlProps/ctrlProp331.xml"/><Relationship Id="rId75" Type="http://schemas.openxmlformats.org/officeDocument/2006/relationships/ctrlProp" Target="../ctrlProps/ctrlProp352.xml"/><Relationship Id="rId96" Type="http://schemas.openxmlformats.org/officeDocument/2006/relationships/ctrlProp" Target="../ctrlProps/ctrlProp373.xml"/><Relationship Id="rId140" Type="http://schemas.openxmlformats.org/officeDocument/2006/relationships/ctrlProp" Target="../ctrlProps/ctrlProp417.xml"/><Relationship Id="rId161" Type="http://schemas.openxmlformats.org/officeDocument/2006/relationships/ctrlProp" Target="../ctrlProps/ctrlProp438.xml"/><Relationship Id="rId182" Type="http://schemas.openxmlformats.org/officeDocument/2006/relationships/ctrlProp" Target="../ctrlProps/ctrlProp459.xml"/><Relationship Id="rId217" Type="http://schemas.openxmlformats.org/officeDocument/2006/relationships/ctrlProp" Target="../ctrlProps/ctrlProp494.xml"/><Relationship Id="rId6" Type="http://schemas.openxmlformats.org/officeDocument/2006/relationships/ctrlProp" Target="../ctrlProps/ctrlProp283.xml"/><Relationship Id="rId238" Type="http://schemas.openxmlformats.org/officeDocument/2006/relationships/ctrlProp" Target="../ctrlProps/ctrlProp515.xml"/><Relationship Id="rId23" Type="http://schemas.openxmlformats.org/officeDocument/2006/relationships/ctrlProp" Target="../ctrlProps/ctrlProp300.xml"/><Relationship Id="rId119" Type="http://schemas.openxmlformats.org/officeDocument/2006/relationships/ctrlProp" Target="../ctrlProps/ctrlProp396.xml"/><Relationship Id="rId44" Type="http://schemas.openxmlformats.org/officeDocument/2006/relationships/ctrlProp" Target="../ctrlProps/ctrlProp321.xml"/><Relationship Id="rId65" Type="http://schemas.openxmlformats.org/officeDocument/2006/relationships/ctrlProp" Target="../ctrlProps/ctrlProp342.xml"/><Relationship Id="rId86" Type="http://schemas.openxmlformats.org/officeDocument/2006/relationships/ctrlProp" Target="../ctrlProps/ctrlProp363.xml"/><Relationship Id="rId130" Type="http://schemas.openxmlformats.org/officeDocument/2006/relationships/ctrlProp" Target="../ctrlProps/ctrlProp407.xml"/><Relationship Id="rId151" Type="http://schemas.openxmlformats.org/officeDocument/2006/relationships/ctrlProp" Target="../ctrlProps/ctrlProp428.xml"/><Relationship Id="rId172" Type="http://schemas.openxmlformats.org/officeDocument/2006/relationships/ctrlProp" Target="../ctrlProps/ctrlProp449.xml"/><Relationship Id="rId193" Type="http://schemas.openxmlformats.org/officeDocument/2006/relationships/ctrlProp" Target="../ctrlProps/ctrlProp470.xml"/><Relationship Id="rId207" Type="http://schemas.openxmlformats.org/officeDocument/2006/relationships/ctrlProp" Target="../ctrlProps/ctrlProp484.xml"/><Relationship Id="rId228" Type="http://schemas.openxmlformats.org/officeDocument/2006/relationships/ctrlProp" Target="../ctrlProps/ctrlProp505.xml"/><Relationship Id="rId249" Type="http://schemas.openxmlformats.org/officeDocument/2006/relationships/ctrlProp" Target="../ctrlProps/ctrlProp526.xml"/><Relationship Id="rId13" Type="http://schemas.openxmlformats.org/officeDocument/2006/relationships/ctrlProp" Target="../ctrlProps/ctrlProp290.xml"/><Relationship Id="rId109" Type="http://schemas.openxmlformats.org/officeDocument/2006/relationships/ctrlProp" Target="../ctrlProps/ctrlProp386.xml"/><Relationship Id="rId34" Type="http://schemas.openxmlformats.org/officeDocument/2006/relationships/ctrlProp" Target="../ctrlProps/ctrlProp311.xml"/><Relationship Id="rId55" Type="http://schemas.openxmlformats.org/officeDocument/2006/relationships/ctrlProp" Target="../ctrlProps/ctrlProp332.xml"/><Relationship Id="rId76" Type="http://schemas.openxmlformats.org/officeDocument/2006/relationships/ctrlProp" Target="../ctrlProps/ctrlProp353.xml"/><Relationship Id="rId97" Type="http://schemas.openxmlformats.org/officeDocument/2006/relationships/ctrlProp" Target="../ctrlProps/ctrlProp374.xml"/><Relationship Id="rId120" Type="http://schemas.openxmlformats.org/officeDocument/2006/relationships/ctrlProp" Target="../ctrlProps/ctrlProp397.xml"/><Relationship Id="rId141" Type="http://schemas.openxmlformats.org/officeDocument/2006/relationships/ctrlProp" Target="../ctrlProps/ctrlProp418.xml"/><Relationship Id="rId7" Type="http://schemas.openxmlformats.org/officeDocument/2006/relationships/ctrlProp" Target="../ctrlProps/ctrlProp284.xml"/><Relationship Id="rId162" Type="http://schemas.openxmlformats.org/officeDocument/2006/relationships/ctrlProp" Target="../ctrlProps/ctrlProp439.xml"/><Relationship Id="rId183" Type="http://schemas.openxmlformats.org/officeDocument/2006/relationships/ctrlProp" Target="../ctrlProps/ctrlProp460.xml"/><Relationship Id="rId218" Type="http://schemas.openxmlformats.org/officeDocument/2006/relationships/ctrlProp" Target="../ctrlProps/ctrlProp495.xml"/><Relationship Id="rId239" Type="http://schemas.openxmlformats.org/officeDocument/2006/relationships/ctrlProp" Target="../ctrlProps/ctrlProp516.xml"/><Relationship Id="rId24" Type="http://schemas.openxmlformats.org/officeDocument/2006/relationships/ctrlProp" Target="../ctrlProps/ctrlProp301.xml"/><Relationship Id="rId45" Type="http://schemas.openxmlformats.org/officeDocument/2006/relationships/ctrlProp" Target="../ctrlProps/ctrlProp322.xml"/><Relationship Id="rId66" Type="http://schemas.openxmlformats.org/officeDocument/2006/relationships/ctrlProp" Target="../ctrlProps/ctrlProp343.xml"/><Relationship Id="rId87" Type="http://schemas.openxmlformats.org/officeDocument/2006/relationships/ctrlProp" Target="../ctrlProps/ctrlProp364.xml"/><Relationship Id="rId110" Type="http://schemas.openxmlformats.org/officeDocument/2006/relationships/ctrlProp" Target="../ctrlProps/ctrlProp387.xml"/><Relationship Id="rId131" Type="http://schemas.openxmlformats.org/officeDocument/2006/relationships/ctrlProp" Target="../ctrlProps/ctrlProp408.xml"/><Relationship Id="rId152" Type="http://schemas.openxmlformats.org/officeDocument/2006/relationships/ctrlProp" Target="../ctrlProps/ctrlProp429.xml"/><Relationship Id="rId173" Type="http://schemas.openxmlformats.org/officeDocument/2006/relationships/ctrlProp" Target="../ctrlProps/ctrlProp450.xml"/><Relationship Id="rId194" Type="http://schemas.openxmlformats.org/officeDocument/2006/relationships/ctrlProp" Target="../ctrlProps/ctrlProp471.xml"/><Relationship Id="rId208" Type="http://schemas.openxmlformats.org/officeDocument/2006/relationships/ctrlProp" Target="../ctrlProps/ctrlProp485.xml"/><Relationship Id="rId229" Type="http://schemas.openxmlformats.org/officeDocument/2006/relationships/ctrlProp" Target="../ctrlProps/ctrlProp506.xml"/><Relationship Id="rId240" Type="http://schemas.openxmlformats.org/officeDocument/2006/relationships/ctrlProp" Target="../ctrlProps/ctrlProp517.xml"/><Relationship Id="rId14" Type="http://schemas.openxmlformats.org/officeDocument/2006/relationships/ctrlProp" Target="../ctrlProps/ctrlProp291.xml"/><Relationship Id="rId35" Type="http://schemas.openxmlformats.org/officeDocument/2006/relationships/ctrlProp" Target="../ctrlProps/ctrlProp312.xml"/><Relationship Id="rId56" Type="http://schemas.openxmlformats.org/officeDocument/2006/relationships/ctrlProp" Target="../ctrlProps/ctrlProp333.xml"/><Relationship Id="rId77" Type="http://schemas.openxmlformats.org/officeDocument/2006/relationships/ctrlProp" Target="../ctrlProps/ctrlProp354.xml"/><Relationship Id="rId100" Type="http://schemas.openxmlformats.org/officeDocument/2006/relationships/ctrlProp" Target="../ctrlProps/ctrlProp377.xml"/><Relationship Id="rId8" Type="http://schemas.openxmlformats.org/officeDocument/2006/relationships/ctrlProp" Target="../ctrlProps/ctrlProp285.xml"/><Relationship Id="rId98" Type="http://schemas.openxmlformats.org/officeDocument/2006/relationships/ctrlProp" Target="../ctrlProps/ctrlProp375.xml"/><Relationship Id="rId121" Type="http://schemas.openxmlformats.org/officeDocument/2006/relationships/ctrlProp" Target="../ctrlProps/ctrlProp398.xml"/><Relationship Id="rId142" Type="http://schemas.openxmlformats.org/officeDocument/2006/relationships/ctrlProp" Target="../ctrlProps/ctrlProp419.xml"/><Relationship Id="rId163" Type="http://schemas.openxmlformats.org/officeDocument/2006/relationships/ctrlProp" Target="../ctrlProps/ctrlProp440.xml"/><Relationship Id="rId184" Type="http://schemas.openxmlformats.org/officeDocument/2006/relationships/ctrlProp" Target="../ctrlProps/ctrlProp461.xml"/><Relationship Id="rId219" Type="http://schemas.openxmlformats.org/officeDocument/2006/relationships/ctrlProp" Target="../ctrlProps/ctrlProp496.xml"/><Relationship Id="rId230" Type="http://schemas.openxmlformats.org/officeDocument/2006/relationships/ctrlProp" Target="../ctrlProps/ctrlProp507.xml"/><Relationship Id="rId25" Type="http://schemas.openxmlformats.org/officeDocument/2006/relationships/ctrlProp" Target="../ctrlProps/ctrlProp302.xml"/><Relationship Id="rId46" Type="http://schemas.openxmlformats.org/officeDocument/2006/relationships/ctrlProp" Target="../ctrlProps/ctrlProp323.xml"/><Relationship Id="rId67" Type="http://schemas.openxmlformats.org/officeDocument/2006/relationships/ctrlProp" Target="../ctrlProps/ctrlProp344.xml"/><Relationship Id="rId88" Type="http://schemas.openxmlformats.org/officeDocument/2006/relationships/ctrlProp" Target="../ctrlProps/ctrlProp365.xml"/><Relationship Id="rId111" Type="http://schemas.openxmlformats.org/officeDocument/2006/relationships/ctrlProp" Target="../ctrlProps/ctrlProp388.xml"/><Relationship Id="rId132" Type="http://schemas.openxmlformats.org/officeDocument/2006/relationships/ctrlProp" Target="../ctrlProps/ctrlProp409.xml"/><Relationship Id="rId153" Type="http://schemas.openxmlformats.org/officeDocument/2006/relationships/ctrlProp" Target="../ctrlProps/ctrlProp430.xml"/><Relationship Id="rId174" Type="http://schemas.openxmlformats.org/officeDocument/2006/relationships/ctrlProp" Target="../ctrlProps/ctrlProp451.xml"/><Relationship Id="rId195" Type="http://schemas.openxmlformats.org/officeDocument/2006/relationships/ctrlProp" Target="../ctrlProps/ctrlProp472.xml"/><Relationship Id="rId209" Type="http://schemas.openxmlformats.org/officeDocument/2006/relationships/ctrlProp" Target="../ctrlProps/ctrlProp486.xml"/><Relationship Id="rId220" Type="http://schemas.openxmlformats.org/officeDocument/2006/relationships/ctrlProp" Target="../ctrlProps/ctrlProp497.xml"/><Relationship Id="rId241" Type="http://schemas.openxmlformats.org/officeDocument/2006/relationships/ctrlProp" Target="../ctrlProps/ctrlProp518.xml"/><Relationship Id="rId15" Type="http://schemas.openxmlformats.org/officeDocument/2006/relationships/ctrlProp" Target="../ctrlProps/ctrlProp292.xml"/><Relationship Id="rId36" Type="http://schemas.openxmlformats.org/officeDocument/2006/relationships/ctrlProp" Target="../ctrlProps/ctrlProp313.xml"/><Relationship Id="rId57" Type="http://schemas.openxmlformats.org/officeDocument/2006/relationships/ctrlProp" Target="../ctrlProps/ctrlProp334.xml"/><Relationship Id="rId78" Type="http://schemas.openxmlformats.org/officeDocument/2006/relationships/ctrlProp" Target="../ctrlProps/ctrlProp355.xml"/><Relationship Id="rId99" Type="http://schemas.openxmlformats.org/officeDocument/2006/relationships/ctrlProp" Target="../ctrlProps/ctrlProp376.xml"/><Relationship Id="rId101" Type="http://schemas.openxmlformats.org/officeDocument/2006/relationships/ctrlProp" Target="../ctrlProps/ctrlProp378.xml"/><Relationship Id="rId122" Type="http://schemas.openxmlformats.org/officeDocument/2006/relationships/ctrlProp" Target="../ctrlProps/ctrlProp399.xml"/><Relationship Id="rId143" Type="http://schemas.openxmlformats.org/officeDocument/2006/relationships/ctrlProp" Target="../ctrlProps/ctrlProp420.xml"/><Relationship Id="rId164" Type="http://schemas.openxmlformats.org/officeDocument/2006/relationships/ctrlProp" Target="../ctrlProps/ctrlProp441.xml"/><Relationship Id="rId185" Type="http://schemas.openxmlformats.org/officeDocument/2006/relationships/ctrlProp" Target="../ctrlProps/ctrlProp462.xml"/><Relationship Id="rId4" Type="http://schemas.openxmlformats.org/officeDocument/2006/relationships/ctrlProp" Target="../ctrlProps/ctrlProp281.xml"/><Relationship Id="rId9" Type="http://schemas.openxmlformats.org/officeDocument/2006/relationships/ctrlProp" Target="../ctrlProps/ctrlProp286.xml"/><Relationship Id="rId180" Type="http://schemas.openxmlformats.org/officeDocument/2006/relationships/ctrlProp" Target="../ctrlProps/ctrlProp457.xml"/><Relationship Id="rId210" Type="http://schemas.openxmlformats.org/officeDocument/2006/relationships/ctrlProp" Target="../ctrlProps/ctrlProp487.xml"/><Relationship Id="rId215" Type="http://schemas.openxmlformats.org/officeDocument/2006/relationships/ctrlProp" Target="../ctrlProps/ctrlProp492.xml"/><Relationship Id="rId236" Type="http://schemas.openxmlformats.org/officeDocument/2006/relationships/ctrlProp" Target="../ctrlProps/ctrlProp513.xml"/><Relationship Id="rId26" Type="http://schemas.openxmlformats.org/officeDocument/2006/relationships/ctrlProp" Target="../ctrlProps/ctrlProp303.xml"/><Relationship Id="rId231" Type="http://schemas.openxmlformats.org/officeDocument/2006/relationships/ctrlProp" Target="../ctrlProps/ctrlProp508.xml"/><Relationship Id="rId47" Type="http://schemas.openxmlformats.org/officeDocument/2006/relationships/ctrlProp" Target="../ctrlProps/ctrlProp324.xml"/><Relationship Id="rId68" Type="http://schemas.openxmlformats.org/officeDocument/2006/relationships/ctrlProp" Target="../ctrlProps/ctrlProp345.xml"/><Relationship Id="rId89" Type="http://schemas.openxmlformats.org/officeDocument/2006/relationships/ctrlProp" Target="../ctrlProps/ctrlProp366.xml"/><Relationship Id="rId112" Type="http://schemas.openxmlformats.org/officeDocument/2006/relationships/ctrlProp" Target="../ctrlProps/ctrlProp389.xml"/><Relationship Id="rId133" Type="http://schemas.openxmlformats.org/officeDocument/2006/relationships/ctrlProp" Target="../ctrlProps/ctrlProp410.xml"/><Relationship Id="rId154" Type="http://schemas.openxmlformats.org/officeDocument/2006/relationships/ctrlProp" Target="../ctrlProps/ctrlProp431.xml"/><Relationship Id="rId175" Type="http://schemas.openxmlformats.org/officeDocument/2006/relationships/ctrlProp" Target="../ctrlProps/ctrlProp452.xml"/><Relationship Id="rId196" Type="http://schemas.openxmlformats.org/officeDocument/2006/relationships/ctrlProp" Target="../ctrlProps/ctrlProp473.xml"/><Relationship Id="rId200" Type="http://schemas.openxmlformats.org/officeDocument/2006/relationships/ctrlProp" Target="../ctrlProps/ctrlProp477.xml"/><Relationship Id="rId16" Type="http://schemas.openxmlformats.org/officeDocument/2006/relationships/ctrlProp" Target="../ctrlProps/ctrlProp293.xml"/><Relationship Id="rId221" Type="http://schemas.openxmlformats.org/officeDocument/2006/relationships/ctrlProp" Target="../ctrlProps/ctrlProp498.xml"/><Relationship Id="rId242" Type="http://schemas.openxmlformats.org/officeDocument/2006/relationships/ctrlProp" Target="../ctrlProps/ctrlProp519.xml"/><Relationship Id="rId37" Type="http://schemas.openxmlformats.org/officeDocument/2006/relationships/ctrlProp" Target="../ctrlProps/ctrlProp314.xml"/><Relationship Id="rId58" Type="http://schemas.openxmlformats.org/officeDocument/2006/relationships/ctrlProp" Target="../ctrlProps/ctrlProp335.xml"/><Relationship Id="rId79" Type="http://schemas.openxmlformats.org/officeDocument/2006/relationships/ctrlProp" Target="../ctrlProps/ctrlProp356.xml"/><Relationship Id="rId102" Type="http://schemas.openxmlformats.org/officeDocument/2006/relationships/ctrlProp" Target="../ctrlProps/ctrlProp379.xml"/><Relationship Id="rId123" Type="http://schemas.openxmlformats.org/officeDocument/2006/relationships/ctrlProp" Target="../ctrlProps/ctrlProp400.xml"/><Relationship Id="rId144" Type="http://schemas.openxmlformats.org/officeDocument/2006/relationships/ctrlProp" Target="../ctrlProps/ctrlProp421.xml"/><Relationship Id="rId90" Type="http://schemas.openxmlformats.org/officeDocument/2006/relationships/ctrlProp" Target="../ctrlProps/ctrlProp367.xml"/><Relationship Id="rId165" Type="http://schemas.openxmlformats.org/officeDocument/2006/relationships/ctrlProp" Target="../ctrlProps/ctrlProp442.xml"/><Relationship Id="rId186" Type="http://schemas.openxmlformats.org/officeDocument/2006/relationships/ctrlProp" Target="../ctrlProps/ctrlProp463.xml"/><Relationship Id="rId211" Type="http://schemas.openxmlformats.org/officeDocument/2006/relationships/ctrlProp" Target="../ctrlProps/ctrlProp488.xml"/><Relationship Id="rId232" Type="http://schemas.openxmlformats.org/officeDocument/2006/relationships/ctrlProp" Target="../ctrlProps/ctrlProp509.xml"/><Relationship Id="rId27" Type="http://schemas.openxmlformats.org/officeDocument/2006/relationships/ctrlProp" Target="../ctrlProps/ctrlProp304.xml"/><Relationship Id="rId48" Type="http://schemas.openxmlformats.org/officeDocument/2006/relationships/ctrlProp" Target="../ctrlProps/ctrlProp325.xml"/><Relationship Id="rId69" Type="http://schemas.openxmlformats.org/officeDocument/2006/relationships/ctrlProp" Target="../ctrlProps/ctrlProp346.xml"/><Relationship Id="rId113" Type="http://schemas.openxmlformats.org/officeDocument/2006/relationships/ctrlProp" Target="../ctrlProps/ctrlProp390.xml"/><Relationship Id="rId134" Type="http://schemas.openxmlformats.org/officeDocument/2006/relationships/ctrlProp" Target="../ctrlProps/ctrlProp411.xml"/><Relationship Id="rId80" Type="http://schemas.openxmlformats.org/officeDocument/2006/relationships/ctrlProp" Target="../ctrlProps/ctrlProp357.xml"/><Relationship Id="rId155" Type="http://schemas.openxmlformats.org/officeDocument/2006/relationships/ctrlProp" Target="../ctrlProps/ctrlProp432.xml"/><Relationship Id="rId176" Type="http://schemas.openxmlformats.org/officeDocument/2006/relationships/ctrlProp" Target="../ctrlProps/ctrlProp453.xml"/><Relationship Id="rId197" Type="http://schemas.openxmlformats.org/officeDocument/2006/relationships/ctrlProp" Target="../ctrlProps/ctrlProp474.xml"/><Relationship Id="rId201" Type="http://schemas.openxmlformats.org/officeDocument/2006/relationships/ctrlProp" Target="../ctrlProps/ctrlProp478.xml"/><Relationship Id="rId222" Type="http://schemas.openxmlformats.org/officeDocument/2006/relationships/ctrlProp" Target="../ctrlProps/ctrlProp499.xml"/><Relationship Id="rId243" Type="http://schemas.openxmlformats.org/officeDocument/2006/relationships/ctrlProp" Target="../ctrlProps/ctrlProp520.xml"/><Relationship Id="rId17" Type="http://schemas.openxmlformats.org/officeDocument/2006/relationships/ctrlProp" Target="../ctrlProps/ctrlProp294.xml"/><Relationship Id="rId38" Type="http://schemas.openxmlformats.org/officeDocument/2006/relationships/ctrlProp" Target="../ctrlProps/ctrlProp315.xml"/><Relationship Id="rId59" Type="http://schemas.openxmlformats.org/officeDocument/2006/relationships/ctrlProp" Target="../ctrlProps/ctrlProp336.xml"/><Relationship Id="rId103" Type="http://schemas.openxmlformats.org/officeDocument/2006/relationships/ctrlProp" Target="../ctrlProps/ctrlProp380.xml"/><Relationship Id="rId124" Type="http://schemas.openxmlformats.org/officeDocument/2006/relationships/ctrlProp" Target="../ctrlProps/ctrlProp401.xml"/><Relationship Id="rId70" Type="http://schemas.openxmlformats.org/officeDocument/2006/relationships/ctrlProp" Target="../ctrlProps/ctrlProp347.xml"/><Relationship Id="rId91" Type="http://schemas.openxmlformats.org/officeDocument/2006/relationships/ctrlProp" Target="../ctrlProps/ctrlProp368.xml"/><Relationship Id="rId145" Type="http://schemas.openxmlformats.org/officeDocument/2006/relationships/ctrlProp" Target="../ctrlProps/ctrlProp422.xml"/><Relationship Id="rId166" Type="http://schemas.openxmlformats.org/officeDocument/2006/relationships/ctrlProp" Target="../ctrlProps/ctrlProp443.xml"/><Relationship Id="rId187" Type="http://schemas.openxmlformats.org/officeDocument/2006/relationships/ctrlProp" Target="../ctrlProps/ctrlProp464.xml"/><Relationship Id="rId1" Type="http://schemas.openxmlformats.org/officeDocument/2006/relationships/printerSettings" Target="../printerSettings/printerSettings29.bin"/><Relationship Id="rId212" Type="http://schemas.openxmlformats.org/officeDocument/2006/relationships/ctrlProp" Target="../ctrlProps/ctrlProp489.xml"/><Relationship Id="rId233" Type="http://schemas.openxmlformats.org/officeDocument/2006/relationships/ctrlProp" Target="../ctrlProps/ctrlProp510.xml"/><Relationship Id="rId28" Type="http://schemas.openxmlformats.org/officeDocument/2006/relationships/ctrlProp" Target="../ctrlProps/ctrlProp305.xml"/><Relationship Id="rId49" Type="http://schemas.openxmlformats.org/officeDocument/2006/relationships/ctrlProp" Target="../ctrlProps/ctrlProp326.xml"/><Relationship Id="rId114" Type="http://schemas.openxmlformats.org/officeDocument/2006/relationships/ctrlProp" Target="../ctrlProps/ctrlProp391.xml"/><Relationship Id="rId60" Type="http://schemas.openxmlformats.org/officeDocument/2006/relationships/ctrlProp" Target="../ctrlProps/ctrlProp337.xml"/><Relationship Id="rId81" Type="http://schemas.openxmlformats.org/officeDocument/2006/relationships/ctrlProp" Target="../ctrlProps/ctrlProp358.xml"/><Relationship Id="rId135" Type="http://schemas.openxmlformats.org/officeDocument/2006/relationships/ctrlProp" Target="../ctrlProps/ctrlProp412.xml"/><Relationship Id="rId156" Type="http://schemas.openxmlformats.org/officeDocument/2006/relationships/ctrlProp" Target="../ctrlProps/ctrlProp433.xml"/><Relationship Id="rId177" Type="http://schemas.openxmlformats.org/officeDocument/2006/relationships/ctrlProp" Target="../ctrlProps/ctrlProp454.xml"/><Relationship Id="rId198" Type="http://schemas.openxmlformats.org/officeDocument/2006/relationships/ctrlProp" Target="../ctrlProps/ctrlProp475.xml"/><Relationship Id="rId202" Type="http://schemas.openxmlformats.org/officeDocument/2006/relationships/ctrlProp" Target="../ctrlProps/ctrlProp479.xml"/><Relationship Id="rId223" Type="http://schemas.openxmlformats.org/officeDocument/2006/relationships/ctrlProp" Target="../ctrlProps/ctrlProp500.xml"/><Relationship Id="rId244" Type="http://schemas.openxmlformats.org/officeDocument/2006/relationships/ctrlProp" Target="../ctrlProps/ctrlProp521.xml"/><Relationship Id="rId18" Type="http://schemas.openxmlformats.org/officeDocument/2006/relationships/ctrlProp" Target="../ctrlProps/ctrlProp295.xml"/><Relationship Id="rId39" Type="http://schemas.openxmlformats.org/officeDocument/2006/relationships/ctrlProp" Target="../ctrlProps/ctrlProp316.xml"/><Relationship Id="rId50" Type="http://schemas.openxmlformats.org/officeDocument/2006/relationships/ctrlProp" Target="../ctrlProps/ctrlProp327.xml"/><Relationship Id="rId104" Type="http://schemas.openxmlformats.org/officeDocument/2006/relationships/ctrlProp" Target="../ctrlProps/ctrlProp381.xml"/><Relationship Id="rId125" Type="http://schemas.openxmlformats.org/officeDocument/2006/relationships/ctrlProp" Target="../ctrlProps/ctrlProp402.xml"/><Relationship Id="rId146" Type="http://schemas.openxmlformats.org/officeDocument/2006/relationships/ctrlProp" Target="../ctrlProps/ctrlProp423.xml"/><Relationship Id="rId167" Type="http://schemas.openxmlformats.org/officeDocument/2006/relationships/ctrlProp" Target="../ctrlProps/ctrlProp444.xml"/><Relationship Id="rId188" Type="http://schemas.openxmlformats.org/officeDocument/2006/relationships/ctrlProp" Target="../ctrlProps/ctrlProp465.xml"/><Relationship Id="rId71" Type="http://schemas.openxmlformats.org/officeDocument/2006/relationships/ctrlProp" Target="../ctrlProps/ctrlProp348.xml"/><Relationship Id="rId92" Type="http://schemas.openxmlformats.org/officeDocument/2006/relationships/ctrlProp" Target="../ctrlProps/ctrlProp369.xml"/><Relationship Id="rId213" Type="http://schemas.openxmlformats.org/officeDocument/2006/relationships/ctrlProp" Target="../ctrlProps/ctrlProp490.xml"/><Relationship Id="rId234" Type="http://schemas.openxmlformats.org/officeDocument/2006/relationships/ctrlProp" Target="../ctrlProps/ctrlProp511.xml"/><Relationship Id="rId2" Type="http://schemas.openxmlformats.org/officeDocument/2006/relationships/drawing" Target="../drawings/drawing11.xml"/><Relationship Id="rId29" Type="http://schemas.openxmlformats.org/officeDocument/2006/relationships/ctrlProp" Target="../ctrlProps/ctrlProp306.xml"/><Relationship Id="rId40" Type="http://schemas.openxmlformats.org/officeDocument/2006/relationships/ctrlProp" Target="../ctrlProps/ctrlProp317.xml"/><Relationship Id="rId115" Type="http://schemas.openxmlformats.org/officeDocument/2006/relationships/ctrlProp" Target="../ctrlProps/ctrlProp392.xml"/><Relationship Id="rId136" Type="http://schemas.openxmlformats.org/officeDocument/2006/relationships/ctrlProp" Target="../ctrlProps/ctrlProp413.xml"/><Relationship Id="rId157" Type="http://schemas.openxmlformats.org/officeDocument/2006/relationships/ctrlProp" Target="../ctrlProps/ctrlProp434.xml"/><Relationship Id="rId178" Type="http://schemas.openxmlformats.org/officeDocument/2006/relationships/ctrlProp" Target="../ctrlProps/ctrlProp455.xml"/><Relationship Id="rId61" Type="http://schemas.openxmlformats.org/officeDocument/2006/relationships/ctrlProp" Target="../ctrlProps/ctrlProp338.xml"/><Relationship Id="rId82" Type="http://schemas.openxmlformats.org/officeDocument/2006/relationships/ctrlProp" Target="../ctrlProps/ctrlProp359.xml"/><Relationship Id="rId199" Type="http://schemas.openxmlformats.org/officeDocument/2006/relationships/ctrlProp" Target="../ctrlProps/ctrlProp476.xml"/><Relationship Id="rId203" Type="http://schemas.openxmlformats.org/officeDocument/2006/relationships/ctrlProp" Target="../ctrlProps/ctrlProp480.xml"/><Relationship Id="rId19" Type="http://schemas.openxmlformats.org/officeDocument/2006/relationships/ctrlProp" Target="../ctrlProps/ctrlProp296.xml"/><Relationship Id="rId224" Type="http://schemas.openxmlformats.org/officeDocument/2006/relationships/ctrlProp" Target="../ctrlProps/ctrlProp501.xml"/><Relationship Id="rId245" Type="http://schemas.openxmlformats.org/officeDocument/2006/relationships/ctrlProp" Target="../ctrlProps/ctrlProp522.xml"/><Relationship Id="rId30" Type="http://schemas.openxmlformats.org/officeDocument/2006/relationships/ctrlProp" Target="../ctrlProps/ctrlProp307.xml"/><Relationship Id="rId105" Type="http://schemas.openxmlformats.org/officeDocument/2006/relationships/ctrlProp" Target="../ctrlProps/ctrlProp382.xml"/><Relationship Id="rId126" Type="http://schemas.openxmlformats.org/officeDocument/2006/relationships/ctrlProp" Target="../ctrlProps/ctrlProp403.xml"/><Relationship Id="rId147" Type="http://schemas.openxmlformats.org/officeDocument/2006/relationships/ctrlProp" Target="../ctrlProps/ctrlProp424.xml"/><Relationship Id="rId168" Type="http://schemas.openxmlformats.org/officeDocument/2006/relationships/ctrlProp" Target="../ctrlProps/ctrlProp445.xml"/><Relationship Id="rId51" Type="http://schemas.openxmlformats.org/officeDocument/2006/relationships/ctrlProp" Target="../ctrlProps/ctrlProp328.xml"/><Relationship Id="rId72" Type="http://schemas.openxmlformats.org/officeDocument/2006/relationships/ctrlProp" Target="../ctrlProps/ctrlProp349.xml"/><Relationship Id="rId93" Type="http://schemas.openxmlformats.org/officeDocument/2006/relationships/ctrlProp" Target="../ctrlProps/ctrlProp370.xml"/><Relationship Id="rId189" Type="http://schemas.openxmlformats.org/officeDocument/2006/relationships/ctrlProp" Target="../ctrlProps/ctrlProp466.xml"/><Relationship Id="rId3" Type="http://schemas.openxmlformats.org/officeDocument/2006/relationships/vmlDrawing" Target="../drawings/vmlDrawing11.vml"/><Relationship Id="rId214" Type="http://schemas.openxmlformats.org/officeDocument/2006/relationships/ctrlProp" Target="../ctrlProps/ctrlProp491.xml"/><Relationship Id="rId235" Type="http://schemas.openxmlformats.org/officeDocument/2006/relationships/ctrlProp" Target="../ctrlProps/ctrlProp512.xml"/><Relationship Id="rId116" Type="http://schemas.openxmlformats.org/officeDocument/2006/relationships/ctrlProp" Target="../ctrlProps/ctrlProp393.xml"/><Relationship Id="rId137" Type="http://schemas.openxmlformats.org/officeDocument/2006/relationships/ctrlProp" Target="../ctrlProps/ctrlProp414.xml"/><Relationship Id="rId158" Type="http://schemas.openxmlformats.org/officeDocument/2006/relationships/ctrlProp" Target="../ctrlProps/ctrlProp435.xml"/><Relationship Id="rId20" Type="http://schemas.openxmlformats.org/officeDocument/2006/relationships/ctrlProp" Target="../ctrlProps/ctrlProp297.xml"/><Relationship Id="rId41" Type="http://schemas.openxmlformats.org/officeDocument/2006/relationships/ctrlProp" Target="../ctrlProps/ctrlProp318.xml"/><Relationship Id="rId62" Type="http://schemas.openxmlformats.org/officeDocument/2006/relationships/ctrlProp" Target="../ctrlProps/ctrlProp339.xml"/><Relationship Id="rId83" Type="http://schemas.openxmlformats.org/officeDocument/2006/relationships/ctrlProp" Target="../ctrlProps/ctrlProp360.xml"/><Relationship Id="rId179" Type="http://schemas.openxmlformats.org/officeDocument/2006/relationships/ctrlProp" Target="../ctrlProps/ctrlProp456.xml"/><Relationship Id="rId190" Type="http://schemas.openxmlformats.org/officeDocument/2006/relationships/ctrlProp" Target="../ctrlProps/ctrlProp467.xml"/><Relationship Id="rId204" Type="http://schemas.openxmlformats.org/officeDocument/2006/relationships/ctrlProp" Target="../ctrlProps/ctrlProp481.xml"/><Relationship Id="rId225" Type="http://schemas.openxmlformats.org/officeDocument/2006/relationships/ctrlProp" Target="../ctrlProps/ctrlProp502.xml"/><Relationship Id="rId246" Type="http://schemas.openxmlformats.org/officeDocument/2006/relationships/ctrlProp" Target="../ctrlProps/ctrlProp523.xml"/><Relationship Id="rId106" Type="http://schemas.openxmlformats.org/officeDocument/2006/relationships/ctrlProp" Target="../ctrlProps/ctrlProp383.xml"/><Relationship Id="rId127" Type="http://schemas.openxmlformats.org/officeDocument/2006/relationships/ctrlProp" Target="../ctrlProps/ctrlProp404.xml"/><Relationship Id="rId10" Type="http://schemas.openxmlformats.org/officeDocument/2006/relationships/ctrlProp" Target="../ctrlProps/ctrlProp287.xml"/><Relationship Id="rId31" Type="http://schemas.openxmlformats.org/officeDocument/2006/relationships/ctrlProp" Target="../ctrlProps/ctrlProp308.xml"/><Relationship Id="rId52" Type="http://schemas.openxmlformats.org/officeDocument/2006/relationships/ctrlProp" Target="../ctrlProps/ctrlProp329.xml"/><Relationship Id="rId73" Type="http://schemas.openxmlformats.org/officeDocument/2006/relationships/ctrlProp" Target="../ctrlProps/ctrlProp350.xml"/><Relationship Id="rId94" Type="http://schemas.openxmlformats.org/officeDocument/2006/relationships/ctrlProp" Target="../ctrlProps/ctrlProp371.xml"/><Relationship Id="rId148" Type="http://schemas.openxmlformats.org/officeDocument/2006/relationships/ctrlProp" Target="../ctrlProps/ctrlProp425.xml"/><Relationship Id="rId169" Type="http://schemas.openxmlformats.org/officeDocument/2006/relationships/ctrlProp" Target="../ctrlProps/ctrlProp4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samhsa.gov/sites/default/files/national-guidelines-for-behavioral-health-crisis-care-02242020.pdf" TargetMode="External"/></Relationships>
</file>

<file path=xl/worksheets/_rels/sheet32.xml.rels><?xml version="1.0" encoding="UTF-8" standalone="yes"?>
<Relationships xmlns="http://schemas.openxmlformats.org/package/2006/relationships"><Relationship Id="rId13" Type="http://schemas.openxmlformats.org/officeDocument/2006/relationships/ctrlProp" Target="../ctrlProps/ctrlProp536.xml"/><Relationship Id="rId18" Type="http://schemas.openxmlformats.org/officeDocument/2006/relationships/ctrlProp" Target="../ctrlProps/ctrlProp541.xml"/><Relationship Id="rId26" Type="http://schemas.openxmlformats.org/officeDocument/2006/relationships/ctrlProp" Target="../ctrlProps/ctrlProp549.xml"/><Relationship Id="rId3" Type="http://schemas.openxmlformats.org/officeDocument/2006/relationships/vmlDrawing" Target="../drawings/vmlDrawing12.vml"/><Relationship Id="rId21" Type="http://schemas.openxmlformats.org/officeDocument/2006/relationships/ctrlProp" Target="../ctrlProps/ctrlProp544.xml"/><Relationship Id="rId7" Type="http://schemas.openxmlformats.org/officeDocument/2006/relationships/ctrlProp" Target="../ctrlProps/ctrlProp530.xml"/><Relationship Id="rId12" Type="http://schemas.openxmlformats.org/officeDocument/2006/relationships/ctrlProp" Target="../ctrlProps/ctrlProp535.xml"/><Relationship Id="rId17" Type="http://schemas.openxmlformats.org/officeDocument/2006/relationships/ctrlProp" Target="../ctrlProps/ctrlProp540.xml"/><Relationship Id="rId25" Type="http://schemas.openxmlformats.org/officeDocument/2006/relationships/ctrlProp" Target="../ctrlProps/ctrlProp548.xml"/><Relationship Id="rId33" Type="http://schemas.openxmlformats.org/officeDocument/2006/relationships/ctrlProp" Target="../ctrlProps/ctrlProp556.xml"/><Relationship Id="rId2" Type="http://schemas.openxmlformats.org/officeDocument/2006/relationships/drawing" Target="../drawings/drawing12.xml"/><Relationship Id="rId16" Type="http://schemas.openxmlformats.org/officeDocument/2006/relationships/ctrlProp" Target="../ctrlProps/ctrlProp539.xml"/><Relationship Id="rId20" Type="http://schemas.openxmlformats.org/officeDocument/2006/relationships/ctrlProp" Target="../ctrlProps/ctrlProp543.xml"/><Relationship Id="rId29" Type="http://schemas.openxmlformats.org/officeDocument/2006/relationships/ctrlProp" Target="../ctrlProps/ctrlProp552.xml"/><Relationship Id="rId1" Type="http://schemas.openxmlformats.org/officeDocument/2006/relationships/printerSettings" Target="../printerSettings/printerSettings32.bin"/><Relationship Id="rId6" Type="http://schemas.openxmlformats.org/officeDocument/2006/relationships/ctrlProp" Target="../ctrlProps/ctrlProp529.xml"/><Relationship Id="rId11" Type="http://schemas.openxmlformats.org/officeDocument/2006/relationships/ctrlProp" Target="../ctrlProps/ctrlProp534.xml"/><Relationship Id="rId24" Type="http://schemas.openxmlformats.org/officeDocument/2006/relationships/ctrlProp" Target="../ctrlProps/ctrlProp547.xml"/><Relationship Id="rId32" Type="http://schemas.openxmlformats.org/officeDocument/2006/relationships/ctrlProp" Target="../ctrlProps/ctrlProp555.xml"/><Relationship Id="rId5" Type="http://schemas.openxmlformats.org/officeDocument/2006/relationships/ctrlProp" Target="../ctrlProps/ctrlProp528.xml"/><Relationship Id="rId15" Type="http://schemas.openxmlformats.org/officeDocument/2006/relationships/ctrlProp" Target="../ctrlProps/ctrlProp538.xml"/><Relationship Id="rId23" Type="http://schemas.openxmlformats.org/officeDocument/2006/relationships/ctrlProp" Target="../ctrlProps/ctrlProp546.xml"/><Relationship Id="rId28" Type="http://schemas.openxmlformats.org/officeDocument/2006/relationships/ctrlProp" Target="../ctrlProps/ctrlProp551.xml"/><Relationship Id="rId10" Type="http://schemas.openxmlformats.org/officeDocument/2006/relationships/ctrlProp" Target="../ctrlProps/ctrlProp533.xml"/><Relationship Id="rId19" Type="http://schemas.openxmlformats.org/officeDocument/2006/relationships/ctrlProp" Target="../ctrlProps/ctrlProp542.xml"/><Relationship Id="rId31" Type="http://schemas.openxmlformats.org/officeDocument/2006/relationships/ctrlProp" Target="../ctrlProps/ctrlProp554.xml"/><Relationship Id="rId4" Type="http://schemas.openxmlformats.org/officeDocument/2006/relationships/ctrlProp" Target="../ctrlProps/ctrlProp527.xml"/><Relationship Id="rId9" Type="http://schemas.openxmlformats.org/officeDocument/2006/relationships/ctrlProp" Target="../ctrlProps/ctrlProp532.xml"/><Relationship Id="rId14" Type="http://schemas.openxmlformats.org/officeDocument/2006/relationships/ctrlProp" Target="../ctrlProps/ctrlProp537.xml"/><Relationship Id="rId22" Type="http://schemas.openxmlformats.org/officeDocument/2006/relationships/ctrlProp" Target="../ctrlProps/ctrlProp545.xml"/><Relationship Id="rId27" Type="http://schemas.openxmlformats.org/officeDocument/2006/relationships/ctrlProp" Target="../ctrlProps/ctrlProp550.xml"/><Relationship Id="rId30" Type="http://schemas.openxmlformats.org/officeDocument/2006/relationships/ctrlProp" Target="../ctrlProps/ctrlProp553.xml"/><Relationship Id="rId8" Type="http://schemas.openxmlformats.org/officeDocument/2006/relationships/ctrlProp" Target="../ctrlProps/ctrlProp531.xml"/></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561.xml"/><Relationship Id="rId13" Type="http://schemas.openxmlformats.org/officeDocument/2006/relationships/ctrlProp" Target="../ctrlProps/ctrlProp566.xml"/><Relationship Id="rId18" Type="http://schemas.openxmlformats.org/officeDocument/2006/relationships/ctrlProp" Target="../ctrlProps/ctrlProp571.xml"/><Relationship Id="rId3" Type="http://schemas.openxmlformats.org/officeDocument/2006/relationships/vmlDrawing" Target="../drawings/vmlDrawing13.vml"/><Relationship Id="rId7" Type="http://schemas.openxmlformats.org/officeDocument/2006/relationships/ctrlProp" Target="../ctrlProps/ctrlProp560.xml"/><Relationship Id="rId12" Type="http://schemas.openxmlformats.org/officeDocument/2006/relationships/ctrlProp" Target="../ctrlProps/ctrlProp565.xml"/><Relationship Id="rId17" Type="http://schemas.openxmlformats.org/officeDocument/2006/relationships/ctrlProp" Target="../ctrlProps/ctrlProp570.xml"/><Relationship Id="rId2" Type="http://schemas.openxmlformats.org/officeDocument/2006/relationships/drawing" Target="../drawings/drawing13.xml"/><Relationship Id="rId16" Type="http://schemas.openxmlformats.org/officeDocument/2006/relationships/ctrlProp" Target="../ctrlProps/ctrlProp569.xml"/><Relationship Id="rId1" Type="http://schemas.openxmlformats.org/officeDocument/2006/relationships/printerSettings" Target="../printerSettings/printerSettings33.bin"/><Relationship Id="rId6" Type="http://schemas.openxmlformats.org/officeDocument/2006/relationships/ctrlProp" Target="../ctrlProps/ctrlProp559.xml"/><Relationship Id="rId11" Type="http://schemas.openxmlformats.org/officeDocument/2006/relationships/ctrlProp" Target="../ctrlProps/ctrlProp564.xml"/><Relationship Id="rId5" Type="http://schemas.openxmlformats.org/officeDocument/2006/relationships/ctrlProp" Target="../ctrlProps/ctrlProp558.xml"/><Relationship Id="rId15" Type="http://schemas.openxmlformats.org/officeDocument/2006/relationships/ctrlProp" Target="../ctrlProps/ctrlProp568.xml"/><Relationship Id="rId10" Type="http://schemas.openxmlformats.org/officeDocument/2006/relationships/ctrlProp" Target="../ctrlProps/ctrlProp563.xml"/><Relationship Id="rId4" Type="http://schemas.openxmlformats.org/officeDocument/2006/relationships/ctrlProp" Target="../ctrlProps/ctrlProp557.xml"/><Relationship Id="rId9" Type="http://schemas.openxmlformats.org/officeDocument/2006/relationships/ctrlProp" Target="../ctrlProps/ctrlProp562.xml"/><Relationship Id="rId14" Type="http://schemas.openxmlformats.org/officeDocument/2006/relationships/ctrlProp" Target="../ctrlProps/ctrlProp567.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34.bin"/><Relationship Id="rId5" Type="http://schemas.openxmlformats.org/officeDocument/2006/relationships/ctrlProp" Target="../ctrlProps/ctrlProp573.xml"/><Relationship Id="rId4" Type="http://schemas.openxmlformats.org/officeDocument/2006/relationships/ctrlProp" Target="../ctrlProps/ctrlProp572.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ctrlProp" Target="../ctrlProps/ctrlProp578.xml"/><Relationship Id="rId3" Type="http://schemas.openxmlformats.org/officeDocument/2006/relationships/vmlDrawing" Target="../drawings/vmlDrawing15.vml"/><Relationship Id="rId7" Type="http://schemas.openxmlformats.org/officeDocument/2006/relationships/ctrlProp" Target="../ctrlProps/ctrlProp577.xml"/><Relationship Id="rId2" Type="http://schemas.openxmlformats.org/officeDocument/2006/relationships/drawing" Target="../drawings/drawing15.xml"/><Relationship Id="rId1" Type="http://schemas.openxmlformats.org/officeDocument/2006/relationships/printerSettings" Target="../printerSettings/printerSettings36.bin"/><Relationship Id="rId6" Type="http://schemas.openxmlformats.org/officeDocument/2006/relationships/ctrlProp" Target="../ctrlProps/ctrlProp576.xml"/><Relationship Id="rId5" Type="http://schemas.openxmlformats.org/officeDocument/2006/relationships/ctrlProp" Target="../ctrlProps/ctrlProp575.xml"/><Relationship Id="rId4" Type="http://schemas.openxmlformats.org/officeDocument/2006/relationships/ctrlProp" Target="../ctrlProps/ctrlProp574.xml"/><Relationship Id="rId9" Type="http://schemas.openxmlformats.org/officeDocument/2006/relationships/ctrlProp" Target="../ctrlProps/ctrlProp579.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FD22F-FBA5-46AF-B913-5D4DA45BCACE}">
  <sheetPr codeName="Sheet1"/>
  <dimension ref="A1:D57"/>
  <sheetViews>
    <sheetView showGridLines="0" zoomScaleNormal="100" workbookViewId="0">
      <pane xSplit="1" ySplit="2" topLeftCell="B3" activePane="bottomRight" state="frozen"/>
      <selection activeCell="E44" sqref="E44"/>
      <selection pane="topRight" activeCell="E44" sqref="E44"/>
      <selection pane="bottomLeft" activeCell="E44" sqref="E44"/>
      <selection pane="bottomRight" activeCell="E44" sqref="E44"/>
    </sheetView>
  </sheetViews>
  <sheetFormatPr defaultRowHeight="12.75" x14ac:dyDescent="0.2"/>
  <cols>
    <col min="1" max="1" width="15.42578125" customWidth="1"/>
    <col min="2" max="2" width="20.42578125" style="2" customWidth="1"/>
    <col min="3" max="3" width="46.28515625" customWidth="1"/>
    <col min="4" max="4" width="30.28515625" style="3" customWidth="1"/>
    <col min="6" max="6" width="14.85546875" customWidth="1"/>
    <col min="7" max="7" width="8.85546875" customWidth="1"/>
    <col min="8" max="8" width="6.5703125" customWidth="1"/>
    <col min="9" max="10" width="8.42578125" customWidth="1"/>
  </cols>
  <sheetData>
    <row r="1" spans="1:4" ht="21.75" customHeight="1" x14ac:dyDescent="0.2">
      <c r="A1" s="953" t="s">
        <v>914</v>
      </c>
      <c r="B1" s="953"/>
      <c r="C1" s="953"/>
      <c r="D1" s="953"/>
    </row>
    <row r="2" spans="1:4" ht="30" customHeight="1" x14ac:dyDescent="0.2">
      <c r="A2" s="918" t="s">
        <v>0</v>
      </c>
      <c r="B2" s="1" t="s">
        <v>1</v>
      </c>
      <c r="C2" s="1" t="s">
        <v>2</v>
      </c>
      <c r="D2" s="44" t="s">
        <v>3</v>
      </c>
    </row>
    <row r="3" spans="1:4" ht="24" x14ac:dyDescent="0.2">
      <c r="A3" s="919" t="s">
        <v>4</v>
      </c>
      <c r="B3" s="920" t="s">
        <v>5</v>
      </c>
      <c r="C3" s="921" t="s">
        <v>6</v>
      </c>
      <c r="D3" s="940" t="s">
        <v>912</v>
      </c>
    </row>
    <row r="4" spans="1:4" x14ac:dyDescent="0.2">
      <c r="A4" s="919"/>
      <c r="B4" s="920"/>
      <c r="C4" s="922"/>
      <c r="D4" s="923"/>
    </row>
    <row r="5" spans="1:4" ht="24" x14ac:dyDescent="0.2">
      <c r="A5" s="941" t="s">
        <v>891</v>
      </c>
      <c r="B5" s="920" t="s">
        <v>793</v>
      </c>
      <c r="C5" s="921" t="s">
        <v>913</v>
      </c>
      <c r="D5" s="940" t="s">
        <v>912</v>
      </c>
    </row>
    <row r="6" spans="1:4" x14ac:dyDescent="0.2">
      <c r="A6" s="919"/>
      <c r="B6" s="920"/>
      <c r="C6" s="922"/>
      <c r="D6" s="923"/>
    </row>
    <row r="7" spans="1:4" x14ac:dyDescent="0.2">
      <c r="A7" s="919" t="s">
        <v>7</v>
      </c>
      <c r="B7" s="920" t="s">
        <v>8</v>
      </c>
      <c r="C7" s="922" t="s">
        <v>9</v>
      </c>
      <c r="D7" s="940" t="s">
        <v>912</v>
      </c>
    </row>
    <row r="8" spans="1:4" x14ac:dyDescent="0.2">
      <c r="A8" s="919"/>
      <c r="B8" s="920"/>
      <c r="C8" s="922"/>
      <c r="D8" s="923"/>
    </row>
    <row r="9" spans="1:4" x14ac:dyDescent="0.2">
      <c r="A9" s="919" t="s">
        <v>26</v>
      </c>
      <c r="B9" s="920" t="s">
        <v>43</v>
      </c>
      <c r="C9" s="922" t="s">
        <v>10</v>
      </c>
      <c r="D9" s="940" t="s">
        <v>912</v>
      </c>
    </row>
    <row r="10" spans="1:4" x14ac:dyDescent="0.2">
      <c r="A10" s="919"/>
      <c r="B10" s="920"/>
      <c r="C10" s="922"/>
      <c r="D10" s="923"/>
    </row>
    <row r="11" spans="1:4" x14ac:dyDescent="0.2">
      <c r="A11" s="919" t="s">
        <v>63</v>
      </c>
      <c r="B11" s="920" t="s">
        <v>850</v>
      </c>
      <c r="C11" s="922" t="s">
        <v>851</v>
      </c>
      <c r="D11" s="940" t="s">
        <v>912</v>
      </c>
    </row>
    <row r="12" spans="1:4" x14ac:dyDescent="0.2">
      <c r="A12" s="919"/>
      <c r="B12" s="920"/>
      <c r="C12" s="922"/>
      <c r="D12" s="923"/>
    </row>
    <row r="13" spans="1:4" x14ac:dyDescent="0.2">
      <c r="A13" s="919" t="s">
        <v>11</v>
      </c>
      <c r="B13" s="920" t="s">
        <v>12</v>
      </c>
      <c r="C13" s="922" t="s">
        <v>13</v>
      </c>
      <c r="D13" s="940" t="s">
        <v>912</v>
      </c>
    </row>
    <row r="14" spans="1:4" x14ac:dyDescent="0.2">
      <c r="A14" s="919"/>
      <c r="B14" s="920"/>
      <c r="C14" s="922"/>
      <c r="D14" s="923"/>
    </row>
    <row r="15" spans="1:4" x14ac:dyDescent="0.2">
      <c r="A15" s="919" t="s">
        <v>14</v>
      </c>
      <c r="B15" s="920" t="s">
        <v>15</v>
      </c>
      <c r="C15" s="922" t="s">
        <v>16</v>
      </c>
      <c r="D15" s="940" t="s">
        <v>912</v>
      </c>
    </row>
    <row r="16" spans="1:4" x14ac:dyDescent="0.2">
      <c r="A16" s="919"/>
      <c r="B16" s="920"/>
      <c r="C16" s="922"/>
      <c r="D16" s="923"/>
    </row>
    <row r="17" spans="1:4" x14ac:dyDescent="0.2">
      <c r="A17" s="919" t="s">
        <v>19</v>
      </c>
      <c r="B17" s="920" t="s">
        <v>17</v>
      </c>
      <c r="C17" s="922" t="s">
        <v>18</v>
      </c>
      <c r="D17" s="940" t="s">
        <v>912</v>
      </c>
    </row>
    <row r="18" spans="1:4" x14ac:dyDescent="0.2">
      <c r="A18" s="919"/>
      <c r="B18" s="920"/>
      <c r="C18" s="922"/>
      <c r="D18" s="923"/>
    </row>
    <row r="19" spans="1:4" x14ac:dyDescent="0.2">
      <c r="A19" s="919" t="s">
        <v>22</v>
      </c>
      <c r="B19" s="920" t="s">
        <v>20</v>
      </c>
      <c r="C19" s="922" t="s">
        <v>21</v>
      </c>
      <c r="D19" s="940" t="s">
        <v>912</v>
      </c>
    </row>
    <row r="20" spans="1:4" x14ac:dyDescent="0.2">
      <c r="A20" s="919"/>
      <c r="B20" s="920"/>
      <c r="C20" s="922"/>
      <c r="D20" s="923"/>
    </row>
    <row r="21" spans="1:4" x14ac:dyDescent="0.2">
      <c r="A21" s="919" t="s">
        <v>794</v>
      </c>
      <c r="B21" s="920" t="s">
        <v>23</v>
      </c>
      <c r="C21" s="922" t="s">
        <v>24</v>
      </c>
      <c r="D21" s="940" t="s">
        <v>912</v>
      </c>
    </row>
    <row r="22" spans="1:4" x14ac:dyDescent="0.2">
      <c r="A22" s="919"/>
      <c r="B22" s="920"/>
      <c r="C22" s="922"/>
      <c r="D22" s="923"/>
    </row>
    <row r="23" spans="1:4" x14ac:dyDescent="0.2">
      <c r="A23" s="919" t="s">
        <v>25</v>
      </c>
      <c r="B23" s="920" t="s">
        <v>26</v>
      </c>
      <c r="C23" s="922" t="s">
        <v>27</v>
      </c>
      <c r="D23" s="940" t="s">
        <v>912</v>
      </c>
    </row>
    <row r="24" spans="1:4" x14ac:dyDescent="0.2">
      <c r="A24" s="919"/>
      <c r="B24" s="920"/>
      <c r="C24" s="922"/>
      <c r="D24" s="923"/>
    </row>
    <row r="25" spans="1:4" x14ac:dyDescent="0.2">
      <c r="A25" s="919" t="s">
        <v>8</v>
      </c>
      <c r="B25" s="920" t="s">
        <v>28</v>
      </c>
      <c r="C25" s="922" t="s">
        <v>29</v>
      </c>
      <c r="D25" s="940" t="s">
        <v>912</v>
      </c>
    </row>
    <row r="26" spans="1:4" x14ac:dyDescent="0.2">
      <c r="A26" s="919"/>
      <c r="B26" s="920"/>
      <c r="C26" s="922"/>
      <c r="D26" s="923"/>
    </row>
    <row r="27" spans="1:4" x14ac:dyDescent="0.2">
      <c r="A27" s="919" t="s">
        <v>30</v>
      </c>
      <c r="B27" s="920" t="s">
        <v>31</v>
      </c>
      <c r="C27" s="922" t="s">
        <v>32</v>
      </c>
      <c r="D27" s="940" t="s">
        <v>912</v>
      </c>
    </row>
    <row r="28" spans="1:4" x14ac:dyDescent="0.2">
      <c r="A28" s="919"/>
      <c r="B28" s="920"/>
      <c r="C28" s="922"/>
      <c r="D28" s="923"/>
    </row>
    <row r="29" spans="1:4" x14ac:dyDescent="0.2">
      <c r="A29" s="919" t="s">
        <v>33</v>
      </c>
      <c r="B29" s="920" t="s">
        <v>34</v>
      </c>
      <c r="C29" s="922" t="s">
        <v>35</v>
      </c>
      <c r="D29" s="940" t="s">
        <v>912</v>
      </c>
    </row>
    <row r="30" spans="1:4" x14ac:dyDescent="0.2">
      <c r="A30" s="919"/>
      <c r="B30" s="920"/>
      <c r="C30" s="922"/>
      <c r="D30" s="923"/>
    </row>
    <row r="31" spans="1:4" x14ac:dyDescent="0.2">
      <c r="A31" s="919" t="s">
        <v>36</v>
      </c>
      <c r="B31" s="920" t="s">
        <v>37</v>
      </c>
      <c r="C31" s="922" t="s">
        <v>894</v>
      </c>
      <c r="D31" s="940" t="s">
        <v>912</v>
      </c>
    </row>
    <row r="32" spans="1:4" x14ac:dyDescent="0.2">
      <c r="A32" s="919"/>
      <c r="B32" s="920"/>
      <c r="C32" s="922"/>
      <c r="D32" s="923"/>
    </row>
    <row r="33" spans="1:4" x14ac:dyDescent="0.2">
      <c r="A33" s="919" t="s">
        <v>38</v>
      </c>
      <c r="B33" s="920" t="s">
        <v>38</v>
      </c>
      <c r="C33" s="922" t="s">
        <v>39</v>
      </c>
      <c r="D33" s="940" t="s">
        <v>912</v>
      </c>
    </row>
    <row r="34" spans="1:4" x14ac:dyDescent="0.2">
      <c r="A34" s="919"/>
      <c r="B34" s="920"/>
      <c r="C34" s="922"/>
      <c r="D34" s="923"/>
    </row>
    <row r="35" spans="1:4" ht="24" x14ac:dyDescent="0.2">
      <c r="A35" s="919" t="s">
        <v>40</v>
      </c>
      <c r="B35" s="920" t="s">
        <v>41</v>
      </c>
      <c r="C35" s="921" t="s">
        <v>42</v>
      </c>
      <c r="D35" s="940" t="s">
        <v>912</v>
      </c>
    </row>
    <row r="36" spans="1:4" x14ac:dyDescent="0.2">
      <c r="A36" s="919"/>
      <c r="B36" s="920"/>
      <c r="C36" s="922"/>
      <c r="D36" s="923"/>
    </row>
    <row r="37" spans="1:4" x14ac:dyDescent="0.2">
      <c r="A37" s="919" t="s">
        <v>795</v>
      </c>
      <c r="B37" s="920" t="s">
        <v>796</v>
      </c>
      <c r="C37" s="921" t="s">
        <v>892</v>
      </c>
      <c r="D37" s="940" t="s">
        <v>912</v>
      </c>
    </row>
    <row r="38" spans="1:4" x14ac:dyDescent="0.2">
      <c r="A38" s="919"/>
      <c r="B38" s="920"/>
      <c r="C38" s="922"/>
      <c r="D38" s="923"/>
    </row>
    <row r="39" spans="1:4" x14ac:dyDescent="0.2">
      <c r="A39" s="919" t="s">
        <v>44</v>
      </c>
      <c r="B39" s="920" t="s">
        <v>45</v>
      </c>
      <c r="C39" s="922" t="s">
        <v>46</v>
      </c>
      <c r="D39" s="940" t="s">
        <v>912</v>
      </c>
    </row>
    <row r="40" spans="1:4" x14ac:dyDescent="0.2">
      <c r="A40" s="919"/>
      <c r="B40" s="920"/>
      <c r="C40" s="922"/>
      <c r="D40" s="923"/>
    </row>
    <row r="41" spans="1:4" x14ac:dyDescent="0.2">
      <c r="A41" s="919" t="s">
        <v>48</v>
      </c>
      <c r="B41" s="920" t="s">
        <v>49</v>
      </c>
      <c r="C41" s="922" t="s">
        <v>47</v>
      </c>
      <c r="D41" s="940" t="s">
        <v>912</v>
      </c>
    </row>
    <row r="42" spans="1:4" x14ac:dyDescent="0.2">
      <c r="A42" s="919"/>
      <c r="B42" s="920"/>
      <c r="C42" s="922"/>
      <c r="D42" s="923"/>
    </row>
    <row r="43" spans="1:4" x14ac:dyDescent="0.2">
      <c r="A43" s="919" t="s">
        <v>51</v>
      </c>
      <c r="B43" s="920" t="s">
        <v>52</v>
      </c>
      <c r="C43" s="921" t="s">
        <v>47</v>
      </c>
      <c r="D43" s="940" t="s">
        <v>912</v>
      </c>
    </row>
    <row r="44" spans="1:4" x14ac:dyDescent="0.2">
      <c r="A44" s="919"/>
      <c r="B44" s="920"/>
      <c r="C44" s="922"/>
      <c r="D44" s="923"/>
    </row>
    <row r="45" spans="1:4" x14ac:dyDescent="0.2">
      <c r="A45" s="919" t="s">
        <v>797</v>
      </c>
      <c r="B45" s="920" t="s">
        <v>798</v>
      </c>
      <c r="C45" s="922" t="s">
        <v>50</v>
      </c>
      <c r="D45" s="940" t="s">
        <v>912</v>
      </c>
    </row>
    <row r="46" spans="1:4" x14ac:dyDescent="0.2">
      <c r="A46" s="919"/>
      <c r="B46" s="920"/>
      <c r="C46" s="922"/>
      <c r="D46" s="923"/>
    </row>
    <row r="47" spans="1:4" ht="48" x14ac:dyDescent="0.2">
      <c r="A47" s="919" t="s">
        <v>799</v>
      </c>
      <c r="B47" s="920" t="s">
        <v>800</v>
      </c>
      <c r="C47" s="921" t="s">
        <v>801</v>
      </c>
      <c r="D47" s="940" t="s">
        <v>912</v>
      </c>
    </row>
    <row r="48" spans="1:4" x14ac:dyDescent="0.2">
      <c r="A48" s="919"/>
      <c r="B48" s="920"/>
      <c r="C48" s="922"/>
      <c r="D48" s="923"/>
    </row>
    <row r="49" spans="1:4" x14ac:dyDescent="0.2">
      <c r="A49" s="919" t="s">
        <v>53</v>
      </c>
      <c r="B49" s="920" t="s">
        <v>54</v>
      </c>
      <c r="C49" s="922" t="s">
        <v>802</v>
      </c>
      <c r="D49" s="940" t="s">
        <v>912</v>
      </c>
    </row>
    <row r="50" spans="1:4" x14ac:dyDescent="0.2">
      <c r="A50" s="919"/>
      <c r="B50" s="920"/>
      <c r="C50" s="922"/>
      <c r="D50" s="923"/>
    </row>
    <row r="51" spans="1:4" x14ac:dyDescent="0.2">
      <c r="A51" s="919" t="s">
        <v>49</v>
      </c>
      <c r="B51" s="920" t="s">
        <v>55</v>
      </c>
      <c r="C51" s="922" t="s">
        <v>56</v>
      </c>
      <c r="D51" s="940" t="s">
        <v>912</v>
      </c>
    </row>
    <row r="52" spans="1:4" x14ac:dyDescent="0.2">
      <c r="A52" s="919"/>
      <c r="B52" s="920"/>
      <c r="C52" s="922"/>
      <c r="D52" s="923"/>
    </row>
    <row r="53" spans="1:4" x14ac:dyDescent="0.2">
      <c r="A53" s="919" t="s">
        <v>52</v>
      </c>
      <c r="B53" s="920" t="s">
        <v>57</v>
      </c>
      <c r="C53" s="922" t="s">
        <v>58</v>
      </c>
      <c r="D53" s="940" t="s">
        <v>912</v>
      </c>
    </row>
    <row r="54" spans="1:4" x14ac:dyDescent="0.2">
      <c r="A54" s="919"/>
      <c r="B54" s="920"/>
      <c r="C54" s="922"/>
      <c r="D54" s="923"/>
    </row>
    <row r="55" spans="1:4" x14ac:dyDescent="0.2">
      <c r="A55" s="919" t="s">
        <v>59</v>
      </c>
      <c r="B55" s="920" t="s">
        <v>60</v>
      </c>
      <c r="C55" s="922" t="s">
        <v>61</v>
      </c>
      <c r="D55" s="940" t="s">
        <v>912</v>
      </c>
    </row>
    <row r="56" spans="1:4" x14ac:dyDescent="0.2">
      <c r="A56" s="919"/>
      <c r="B56" s="920"/>
      <c r="C56" s="922"/>
      <c r="D56" s="923"/>
    </row>
    <row r="57" spans="1:4" ht="24" x14ac:dyDescent="0.2">
      <c r="A57" s="919" t="s">
        <v>55</v>
      </c>
      <c r="B57" s="920" t="s">
        <v>62</v>
      </c>
      <c r="C57" s="921" t="s">
        <v>893</v>
      </c>
      <c r="D57" s="940" t="s">
        <v>912</v>
      </c>
    </row>
  </sheetData>
  <mergeCells count="1">
    <mergeCell ref="A1:D1"/>
  </mergeCells>
  <pageMargins left="0.75" right="0.75" top="1" bottom="1" header="0.5" footer="0.5"/>
  <pageSetup scale="96" orientation="portrait" r:id="rId1"/>
  <headerFooter alignWithMargins="0">
    <oddFooter>&amp;LFY 2024 Uniform Reporting System (URS)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76E50-572F-4DB0-8C88-6A3DB98DAED5}">
  <sheetPr codeName="Sheet8"/>
  <dimension ref="A1:K19"/>
  <sheetViews>
    <sheetView showGridLines="0" zoomScaleNormal="100" workbookViewId="0">
      <selection activeCell="E44" sqref="E44"/>
    </sheetView>
  </sheetViews>
  <sheetFormatPr defaultRowHeight="12.75" x14ac:dyDescent="0.2"/>
  <cols>
    <col min="1" max="1" width="31.7109375" customWidth="1"/>
    <col min="2" max="2" width="21.5703125" customWidth="1"/>
    <col min="3" max="3" width="24.85546875" customWidth="1"/>
    <col min="4" max="4" width="28" customWidth="1"/>
    <col min="5" max="5" width="21.7109375" customWidth="1"/>
    <col min="6" max="7" width="23.140625" customWidth="1"/>
    <col min="8" max="9" width="6.7109375" customWidth="1"/>
    <col min="10" max="10" width="8.42578125" customWidth="1"/>
    <col min="11" max="11" width="6.7109375" customWidth="1"/>
    <col min="16" max="17" width="12.7109375" customWidth="1"/>
  </cols>
  <sheetData>
    <row r="1" spans="1:11" x14ac:dyDescent="0.2">
      <c r="A1" s="4" t="s">
        <v>709</v>
      </c>
    </row>
    <row r="2" spans="1:11" x14ac:dyDescent="0.2">
      <c r="A2" s="6"/>
    </row>
    <row r="3" spans="1:11" ht="42" customHeight="1" x14ac:dyDescent="0.2">
      <c r="A3" s="1003" t="s">
        <v>721</v>
      </c>
      <c r="B3" s="1003"/>
      <c r="C3" s="1003"/>
      <c r="D3" s="1003"/>
      <c r="E3" s="1003"/>
      <c r="F3" s="1003"/>
      <c r="G3" s="228"/>
      <c r="H3" s="228"/>
      <c r="I3" s="228"/>
      <c r="J3" s="228"/>
      <c r="K3" s="228"/>
    </row>
    <row r="4" spans="1:11" ht="12.75" customHeight="1" x14ac:dyDescent="0.2">
      <c r="A4" s="278"/>
      <c r="B4" s="278"/>
      <c r="C4" s="278"/>
      <c r="D4" s="278"/>
      <c r="E4" s="278"/>
      <c r="F4" s="278"/>
    </row>
    <row r="5" spans="1:11" ht="18" customHeight="1" x14ac:dyDescent="0.25">
      <c r="A5" s="229" t="s">
        <v>80</v>
      </c>
    </row>
    <row r="6" spans="1:11" ht="8.4499999999999993" customHeight="1" x14ac:dyDescent="0.2"/>
    <row r="7" spans="1:11" x14ac:dyDescent="0.2">
      <c r="A7" s="10" t="s">
        <v>760</v>
      </c>
      <c r="B7" s="230"/>
      <c r="C7" s="231"/>
      <c r="D7" s="231"/>
      <c r="E7" s="231"/>
      <c r="F7" s="231"/>
      <c r="G7" s="2"/>
      <c r="H7" s="2"/>
      <c r="I7" s="2"/>
      <c r="J7" s="2"/>
      <c r="K7" s="2"/>
    </row>
    <row r="8" spans="1:11" x14ac:dyDescent="0.2">
      <c r="A8" s="9" t="s">
        <v>382</v>
      </c>
      <c r="B8" s="233" t="s">
        <v>82</v>
      </c>
      <c r="C8" s="855">
        <v>45108</v>
      </c>
      <c r="D8" s="233" t="s">
        <v>74</v>
      </c>
      <c r="E8" s="1019">
        <v>45473</v>
      </c>
      <c r="F8" s="1020"/>
    </row>
    <row r="9" spans="1:11" x14ac:dyDescent="0.2">
      <c r="A9" s="9" t="s">
        <v>75</v>
      </c>
      <c r="B9" s="1021" t="s">
        <v>921</v>
      </c>
      <c r="C9" s="1022"/>
      <c r="D9" s="1022"/>
      <c r="E9" s="1022"/>
      <c r="F9" s="1022"/>
    </row>
    <row r="10" spans="1:11" s="236" customFormat="1" ht="64.5" customHeight="1" x14ac:dyDescent="0.2">
      <c r="A10" s="1023" t="s">
        <v>878</v>
      </c>
      <c r="B10" s="1025" t="s">
        <v>528</v>
      </c>
      <c r="C10" s="1025" t="s">
        <v>132</v>
      </c>
      <c r="D10" s="1025" t="s">
        <v>529</v>
      </c>
      <c r="E10" s="1025" t="s">
        <v>138</v>
      </c>
      <c r="F10" s="1025" t="s">
        <v>83</v>
      </c>
      <c r="G10" s="279"/>
    </row>
    <row r="11" spans="1:11" s="236" customFormat="1" ht="13.5" customHeight="1" x14ac:dyDescent="0.2">
      <c r="A11" s="1024"/>
      <c r="B11" s="1026"/>
      <c r="C11" s="1026"/>
      <c r="D11" s="1026"/>
      <c r="E11" s="1026"/>
      <c r="F11" s="1026"/>
      <c r="G11" s="279"/>
    </row>
    <row r="12" spans="1:11" s="236" customFormat="1" ht="27" customHeight="1" x14ac:dyDescent="0.2">
      <c r="A12" s="837" t="s">
        <v>139</v>
      </c>
      <c r="B12" s="50">
        <v>341</v>
      </c>
      <c r="C12" s="50">
        <v>1849</v>
      </c>
      <c r="D12" s="51">
        <v>2565</v>
      </c>
      <c r="E12" s="51">
        <v>1010</v>
      </c>
      <c r="F12" s="188">
        <f>SUM(B12:E12)</f>
        <v>5765</v>
      </c>
      <c r="G12" s="279"/>
    </row>
    <row r="13" spans="1:11" ht="27" customHeight="1" x14ac:dyDescent="0.2">
      <c r="A13" s="837" t="s">
        <v>643</v>
      </c>
      <c r="B13" s="54">
        <v>3933</v>
      </c>
      <c r="C13" s="54">
        <v>5536</v>
      </c>
      <c r="D13" s="52">
        <v>4777</v>
      </c>
      <c r="E13" s="52">
        <v>3837</v>
      </c>
      <c r="F13" s="188">
        <f>SUM(B13:E13)</f>
        <v>18083</v>
      </c>
    </row>
    <row r="14" spans="1:11" ht="24" customHeight="1" x14ac:dyDescent="0.2">
      <c r="A14" s="837" t="s">
        <v>140</v>
      </c>
      <c r="B14" s="55">
        <v>119</v>
      </c>
      <c r="C14" s="55">
        <v>466</v>
      </c>
      <c r="D14" s="53">
        <v>363</v>
      </c>
      <c r="E14" s="53">
        <v>611</v>
      </c>
      <c r="F14" s="188">
        <f>SUM(B14:E14)</f>
        <v>1559</v>
      </c>
    </row>
    <row r="15" spans="1:11" ht="23.25" customHeight="1" x14ac:dyDescent="0.2">
      <c r="A15" s="837" t="s">
        <v>141</v>
      </c>
      <c r="B15" s="55">
        <v>4004</v>
      </c>
      <c r="C15" s="55">
        <v>4465</v>
      </c>
      <c r="D15" s="53">
        <v>3344</v>
      </c>
      <c r="E15" s="53">
        <v>3001</v>
      </c>
      <c r="F15" s="188">
        <f>SUM(B15:E15)</f>
        <v>14814</v>
      </c>
    </row>
    <row r="16" spans="1:11" ht="25.5" customHeight="1" x14ac:dyDescent="0.2">
      <c r="A16" s="288" t="s">
        <v>527</v>
      </c>
      <c r="B16" s="55">
        <v>39</v>
      </c>
      <c r="C16" s="55">
        <v>15</v>
      </c>
      <c r="D16" s="53">
        <v>9</v>
      </c>
      <c r="E16" s="53">
        <v>24</v>
      </c>
      <c r="F16" s="188">
        <f>SUM(B16:E16)</f>
        <v>87</v>
      </c>
    </row>
    <row r="17" spans="1:11" x14ac:dyDescent="0.2">
      <c r="A17" s="276" t="s">
        <v>142</v>
      </c>
      <c r="B17" s="280">
        <f>+SUM(B12:B16)</f>
        <v>8436</v>
      </c>
      <c r="C17" s="280">
        <f>+SUM(C12:C16)</f>
        <v>12331</v>
      </c>
      <c r="D17" s="281">
        <f>+SUM(D12:D16)</f>
        <v>11058</v>
      </c>
      <c r="E17" s="281">
        <f>+SUM(E12:E16)</f>
        <v>8483</v>
      </c>
      <c r="F17" s="281">
        <f>+SUM(F12:F16)</f>
        <v>40308</v>
      </c>
      <c r="H17" s="264"/>
      <c r="I17" s="264"/>
    </row>
    <row r="18" spans="1:11" ht="24" customHeight="1" x14ac:dyDescent="0.2">
      <c r="A18" s="248" t="s">
        <v>728</v>
      </c>
      <c r="B18" s="970"/>
      <c r="C18" s="971"/>
      <c r="D18" s="971"/>
      <c r="E18" s="971"/>
      <c r="F18" s="972"/>
      <c r="G18" s="254"/>
      <c r="H18" s="254"/>
      <c r="I18" s="254"/>
      <c r="J18" s="254"/>
      <c r="K18" s="254"/>
    </row>
    <row r="19" spans="1:11" x14ac:dyDescent="0.2">
      <c r="B19" s="282"/>
      <c r="C19" s="283"/>
      <c r="D19" s="283"/>
      <c r="E19" s="283"/>
      <c r="F19" s="282"/>
    </row>
  </sheetData>
  <dataConsolidate/>
  <mergeCells count="10">
    <mergeCell ref="B18:F18"/>
    <mergeCell ref="A3:F3"/>
    <mergeCell ref="E8:F8"/>
    <mergeCell ref="B9:F9"/>
    <mergeCell ref="A10:A11"/>
    <mergeCell ref="B10:B11"/>
    <mergeCell ref="C10:C11"/>
    <mergeCell ref="D10:D11"/>
    <mergeCell ref="E10:E11"/>
    <mergeCell ref="F10:F11"/>
  </mergeCells>
  <conditionalFormatting sqref="B17">
    <cfRule type="cellIs" dxfId="409" priority="1" stopIfTrue="1" operator="notEqual">
      <formula>t_4_1</formula>
    </cfRule>
  </conditionalFormatting>
  <conditionalFormatting sqref="C17">
    <cfRule type="cellIs" dxfId="408" priority="2" stopIfTrue="1" operator="notEqual">
      <formula>t_4_2</formula>
    </cfRule>
  </conditionalFormatting>
  <conditionalFormatting sqref="D17">
    <cfRule type="cellIs" dxfId="407" priority="3" stopIfTrue="1" operator="notEqual">
      <formula>t_4_3</formula>
    </cfRule>
  </conditionalFormatting>
  <conditionalFormatting sqref="E17">
    <cfRule type="cellIs" dxfId="406" priority="4" stopIfTrue="1" operator="notEqual">
      <formula>t_4_4</formula>
    </cfRule>
  </conditionalFormatting>
  <conditionalFormatting sqref="F17">
    <cfRule type="cellIs" dxfId="405" priority="5" stopIfTrue="1" operator="notEqual">
      <formula>t_4_t</formula>
    </cfRule>
  </conditionalFormatting>
  <dataValidations count="17">
    <dataValidation type="textLength" operator="lessThanOrEqual" allowBlank="1" showInputMessage="1" showErrorMessage="1" errorTitle="Footnote is too long." error="Footnotes cannot be longer than 255 characters, please enter additional footnotes as a &quot;General Footnote&quot; on a separate page." promptTitle="Footnote length limited." prompt="Footnotes cannot be longer than 255 characters, please enter additional footnotes as a &quot;General Footnote&quot; on a separate page." sqref="H18:K18" xr:uid="{1B1B4F94-9EA9-4E99-8CC9-FC75205B60AB}">
      <formula1>255</formula1>
    </dataValidation>
    <dataValidation type="custom" allowBlank="1" showErrorMessage="1" errorTitle="CAUTION" error="Do not enter, this is an automatically calculated total of Sub Totals" promptTitle="CAUTION" prompt="Do not enter, this is an automatically calculated total for all persons whose employement status is Not Available." sqref="G16" xr:uid="{0DF9CFA2-2547-4DE3-ADEB-30CDBE03AA3A}">
      <formula1>"None"</formula1>
    </dataValidation>
    <dataValidation type="custom" allowBlank="1" showErrorMessage="1" errorTitle="CAUTION" error="Do not enter, this is an automatically calculated total of Sub Totals" promptTitle="CAUTION" prompt="Do not enter, this is an automatically calculated total for all persons who are Employed." sqref="G13" xr:uid="{EE115F51-7611-45D9-8176-65B5D261E516}">
      <formula1>"None"</formula1>
    </dataValidation>
    <dataValidation type="custom" allowBlank="1" showErrorMessage="1" errorTitle="CAUTION" error="Do not enter, this is an automatically calculated total of Sub Totals" promptTitle="CAUTION" prompt="Do not enter, this is an automatically calculated total for all persons who are Unemployed." sqref="G14" xr:uid="{4ED13935-517B-4119-AAA1-DB3186894897}">
      <formula1>"None"</formula1>
    </dataValidation>
    <dataValidation type="custom" allowBlank="1" showErrorMessage="1" errorTitle="CAUTION" error="Do not enter, this is an automatically calculated total of Sub Totals" promptTitle="CAUTION" prompt="Do not enter, this is an automatically calculated total for all persons who are Not In Labor Force." sqref="G15" xr:uid="{036BB513-A461-45C1-819B-5CA938D62627}">
      <formula1>"None"</formula1>
    </dataValidation>
    <dataValidation type="custom" allowBlank="1" showErrorMessage="1" errorTitle="CAUTION" error="This is a calculated total of All person  whose age is Not Available and  who  are Age Not Available." promptTitle="CAUTION" prompt="This is a calculated total of All person  whose age is Not Available and  who  are Age Not Available." sqref="G17" xr:uid="{F194EF9E-E7A7-4EC7-B950-6F76C20C4381}">
      <formula1>"None"</formula1>
    </dataValidation>
    <dataValidation type="whole" showInputMessage="1" showErrorMessage="1" errorTitle="Invalid year entered." error="Please enter a four digit year between 2004 and 2006 only." promptTitle="Enter a 4 digit year." prompt="Please enter a four digit year between 2004 and 2006 only." sqref="H8:K8" xr:uid="{6082956C-2C8F-44B5-BEBF-03F91C1CFB7B}">
      <formula1>2004</formula1>
      <formula2>2006</formula2>
    </dataValidation>
    <dataValidation type="textLength" operator="equal" showInputMessage="1" showErrorMessage="1" errorTitle="Invalid state name entered." error="Please enter a two character state abbreviation only." promptTitle="Enter a 2 character state name." prompt="Please enter a two character state abbreviation only." sqref="H9:K9" xr:uid="{01E5D518-78E8-4C85-A799-B26E4D6641F6}">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18:F18" xr:uid="{17F2B5AA-B842-449F-8DAF-DB4080FA0166}">
      <formula1>255</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9:F9" xr:uid="{B0EE960A-C524-49F5-8193-7DC6762F0012}">
      <formula1>2</formula1>
    </dataValidation>
    <dataValidation allowBlank="1" showErrorMessage="1" sqref="G8:G9" xr:uid="{7EB5F407-E279-4B94-B19C-0C030EF9111D}"/>
    <dataValidation type="textLength" operator="lessThanOrEqual" allowBlank="1" showErrorMessage="1" errorTitle="Footnote is too long." error="Footnotes cannot be longer than 255 characters, please enter additional footnotes as a &quot;General Footnote&quot; on a separate page." promptTitle="Footnote length limited." prompt="Footnotes cannot be longer than 255 characters, please enter additional footnotes as a &quot;General Footnote&quot; on a separate page." sqref="G18" xr:uid="{D494DA62-75CF-48FC-8808-39DE906A5C91}">
      <formula1>255</formula1>
    </dataValidation>
    <dataValidation type="date" operator="greaterThan" allowBlank="1" showInputMessage="1" showErrorMessage="1" errorTitle="INVALID DATE!" error="Report Period End Date cannot be before Begin Date." sqref="E8:F8" xr:uid="{BD9CF712-A5B8-4FFB-8FAA-C9EE5D1EB146}">
      <formula1>C8</formula1>
    </dataValidation>
    <dataValidation type="date" operator="greaterThanOrEqual" allowBlank="1" showInputMessage="1" showErrorMessage="1" errorTitle="INVALID DATE!" error="Please enter a valid Start Date." sqref="C8" xr:uid="{5EA28B77-3225-4208-A5E2-3205EF509F41}">
      <formula1>43466</formula1>
    </dataValidation>
    <dataValidation type="custom" allowBlank="1" showInputMessage="1" showErrorMessage="1" errorTitle="CAUTION" error="Do not enter, this is an automatically calculated total!" sqref="F12:F16" xr:uid="{2F9B1129-C4C5-4F3D-8808-4C0AB0E64E37}">
      <formula1>"None"</formula1>
    </dataValidation>
    <dataValidation type="whole" allowBlank="1" showErrorMessage="1" errorTitle="Caution!" error="This is a numeric field. Please enter whole numbers only!" promptTitle="Caution" prompt="Do Not  Enter Data for Hispanic if already added in Table 2A" sqref="C12:E16 B13:B16 B12" xr:uid="{095B3D4B-8B94-44F3-9EE7-5B0707F21018}">
      <formula1>0</formula1>
      <formula2>1000000</formula2>
    </dataValidation>
    <dataValidation type="custom" allowBlank="1" showInputMessage="1" showErrorMessage="1" errorTitle="CAUTION" error="Do not enter, this is an automatically calculated total!" promptTitle="CAUTION" prompt="IF RED, number does not match Total in Table 4." sqref="B17:F17" xr:uid="{68E624C1-0AFA-44A7-9DF9-400E7DD7FCC1}">
      <formula1>"None"</formula1>
    </dataValidation>
  </dataValidations>
  <pageMargins left="0.75" right="0.75" top="1" bottom="1" header="0.5" footer="0.5"/>
  <pageSetup scale="96" orientation="portrait" r:id="rId1"/>
  <headerFooter alignWithMargins="0">
    <oddFooter>&amp;LFY 2024 Uniform Reporting System (URS)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E1C92-1597-411F-83EF-4B4F81AD7DE5}">
  <sheetPr codeName="Sheet9"/>
  <dimension ref="A1:CB26"/>
  <sheetViews>
    <sheetView showGridLines="0" zoomScaleNormal="100" workbookViewId="0">
      <pane xSplit="1" topLeftCell="AM1" activePane="topRight" state="frozenSplit"/>
      <selection activeCell="E44" sqref="E44"/>
      <selection pane="topRight" activeCell="AV18" sqref="AV18"/>
    </sheetView>
  </sheetViews>
  <sheetFormatPr defaultRowHeight="12.75" x14ac:dyDescent="0.2"/>
  <cols>
    <col min="1" max="1" width="20.42578125" customWidth="1"/>
    <col min="2" max="65" width="11.7109375" customWidth="1"/>
  </cols>
  <sheetData>
    <row r="1" spans="1:77" x14ac:dyDescent="0.2">
      <c r="A1" s="4" t="s">
        <v>143</v>
      </c>
    </row>
    <row r="2" spans="1:77" x14ac:dyDescent="0.2">
      <c r="A2" s="6"/>
    </row>
    <row r="3" spans="1:77" ht="42" customHeight="1" x14ac:dyDescent="0.2">
      <c r="A3" s="1003" t="s">
        <v>722</v>
      </c>
      <c r="B3" s="1003"/>
      <c r="C3" s="1003"/>
      <c r="D3" s="1003"/>
      <c r="E3" s="1003"/>
      <c r="F3" s="1003"/>
      <c r="G3" s="1003"/>
      <c r="H3" s="1003"/>
      <c r="I3" s="1003"/>
      <c r="J3" s="1003"/>
      <c r="K3" s="1003"/>
      <c r="L3" s="1003"/>
      <c r="M3" s="1003"/>
      <c r="N3" s="1003"/>
      <c r="O3" s="1003"/>
      <c r="P3" s="1003"/>
      <c r="Q3" s="1003"/>
      <c r="R3" s="1003"/>
      <c r="S3" s="7"/>
    </row>
    <row r="4" spans="1:77" ht="8.25" customHeight="1" x14ac:dyDescent="0.2"/>
    <row r="5" spans="1:77" ht="18" customHeight="1" x14ac:dyDescent="0.25">
      <c r="A5" s="229" t="s">
        <v>80</v>
      </c>
    </row>
    <row r="6" spans="1:77" ht="8.4499999999999993" customHeight="1" x14ac:dyDescent="0.2">
      <c r="A6" s="284"/>
      <c r="B6" s="284"/>
      <c r="C6" s="284"/>
      <c r="D6" s="284"/>
      <c r="E6" s="284"/>
      <c r="F6" s="284"/>
      <c r="G6" s="284"/>
      <c r="H6" s="284"/>
      <c r="I6" s="284"/>
      <c r="J6" s="284"/>
      <c r="K6" s="284"/>
      <c r="L6" s="284"/>
      <c r="M6" s="284"/>
    </row>
    <row r="7" spans="1:77" ht="12.6" customHeight="1" x14ac:dyDescent="0.2">
      <c r="A7" s="236" t="s">
        <v>144</v>
      </c>
      <c r="B7" s="261"/>
      <c r="C7" s="261"/>
      <c r="D7" s="261"/>
      <c r="E7" s="261"/>
      <c r="F7" s="261"/>
      <c r="G7" s="261"/>
      <c r="H7" s="261"/>
      <c r="I7" s="261"/>
      <c r="J7" s="261"/>
      <c r="K7" s="261"/>
      <c r="L7" s="261"/>
      <c r="M7" s="261"/>
      <c r="N7" s="261"/>
      <c r="O7" s="261"/>
    </row>
    <row r="8" spans="1:77" ht="8.1" customHeight="1" x14ac:dyDescent="0.2">
      <c r="A8" s="236"/>
      <c r="B8" s="261"/>
      <c r="C8" s="261"/>
      <c r="D8" s="261"/>
      <c r="E8" s="261"/>
      <c r="F8" s="261"/>
      <c r="G8" s="261"/>
      <c r="H8" s="261"/>
      <c r="I8" s="261"/>
      <c r="J8" s="261"/>
      <c r="K8" s="261"/>
      <c r="L8" s="261"/>
      <c r="M8" s="261"/>
      <c r="N8" s="261"/>
      <c r="O8" s="261"/>
    </row>
    <row r="9" spans="1:77" x14ac:dyDescent="0.2">
      <c r="A9" s="10" t="s">
        <v>759</v>
      </c>
      <c r="B9" s="251"/>
      <c r="C9" s="252"/>
      <c r="D9" s="252"/>
      <c r="E9" s="252"/>
      <c r="F9" s="252"/>
      <c r="G9" s="252"/>
      <c r="H9" s="252"/>
      <c r="I9" s="252"/>
      <c r="J9" s="252"/>
      <c r="K9" s="252"/>
      <c r="L9" s="252"/>
      <c r="M9" s="252"/>
      <c r="N9" s="252"/>
      <c r="O9" s="252"/>
      <c r="P9" s="252"/>
      <c r="Q9" s="252"/>
      <c r="R9" s="252"/>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77" x14ac:dyDescent="0.2">
      <c r="A10" s="9" t="s">
        <v>382</v>
      </c>
      <c r="B10" s="232" t="s">
        <v>82</v>
      </c>
      <c r="C10" s="976">
        <v>45108</v>
      </c>
      <c r="D10" s="977"/>
      <c r="E10" s="977"/>
      <c r="F10" s="977"/>
      <c r="G10" s="977"/>
      <c r="H10" s="977"/>
      <c r="I10" s="978"/>
      <c r="J10" s="285" t="s">
        <v>74</v>
      </c>
      <c r="K10" s="976">
        <v>45473</v>
      </c>
      <c r="L10" s="977"/>
      <c r="M10" s="977"/>
      <c r="N10" s="977"/>
      <c r="O10" s="977"/>
      <c r="P10" s="977"/>
      <c r="Q10" s="977"/>
      <c r="R10" s="978"/>
      <c r="S10" s="234"/>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77" x14ac:dyDescent="0.2">
      <c r="A11" s="9" t="s">
        <v>75</v>
      </c>
      <c r="B11" s="979" t="s">
        <v>921</v>
      </c>
      <c r="C11" s="962"/>
      <c r="D11" s="962"/>
      <c r="E11" s="962"/>
      <c r="F11" s="962"/>
      <c r="G11" s="962"/>
      <c r="H11" s="962"/>
      <c r="I11" s="962"/>
      <c r="J11" s="962"/>
      <c r="K11" s="962"/>
      <c r="L11" s="962"/>
      <c r="M11" s="962"/>
      <c r="N11" s="962"/>
      <c r="O11" s="962"/>
      <c r="P11" s="962"/>
      <c r="Q11" s="962"/>
      <c r="R11" s="963"/>
      <c r="S11" s="251"/>
      <c r="T11" s="252"/>
      <c r="U11" s="252"/>
      <c r="V11" s="252"/>
      <c r="W11" s="252"/>
      <c r="X11" s="252"/>
      <c r="Y11" s="252"/>
      <c r="Z11" s="252"/>
      <c r="AA11" s="252"/>
      <c r="AB11" s="252"/>
      <c r="AC11" s="252"/>
      <c r="AD11" s="252"/>
      <c r="AE11" s="252"/>
      <c r="AF11" s="252"/>
      <c r="AG11" s="252"/>
      <c r="AH11" s="252"/>
      <c r="AI11" s="3"/>
      <c r="AJ11" s="3"/>
      <c r="AK11" s="3"/>
      <c r="AL11" s="3"/>
      <c r="AM11" s="3"/>
      <c r="AN11" s="3"/>
      <c r="AO11" s="3"/>
      <c r="AP11" s="3"/>
      <c r="AQ11" s="3"/>
      <c r="AR11" s="3"/>
      <c r="AS11" s="3"/>
    </row>
    <row r="12" spans="1:77" s="236" customFormat="1" ht="36.75" customHeight="1" x14ac:dyDescent="0.2">
      <c r="A12" s="235"/>
      <c r="B12" s="968" t="s">
        <v>83</v>
      </c>
      <c r="C12" s="969"/>
      <c r="D12" s="969"/>
      <c r="E12" s="969"/>
      <c r="F12" s="969"/>
      <c r="G12" s="969"/>
      <c r="H12" s="969"/>
      <c r="I12" s="973"/>
      <c r="J12" s="968" t="s">
        <v>84</v>
      </c>
      <c r="K12" s="969"/>
      <c r="L12" s="969"/>
      <c r="M12" s="969"/>
      <c r="N12" s="969"/>
      <c r="O12" s="969"/>
      <c r="P12" s="973"/>
      <c r="Q12" s="968" t="s">
        <v>85</v>
      </c>
      <c r="R12" s="969"/>
      <c r="S12" s="969"/>
      <c r="T12" s="969"/>
      <c r="U12" s="969"/>
      <c r="V12" s="969"/>
      <c r="W12" s="973"/>
      <c r="X12" s="968" t="s">
        <v>86</v>
      </c>
      <c r="Y12" s="969"/>
      <c r="Z12" s="969"/>
      <c r="AA12" s="969"/>
      <c r="AB12" s="969"/>
      <c r="AC12" s="969"/>
      <c r="AD12" s="973"/>
      <c r="AE12" s="968" t="s">
        <v>87</v>
      </c>
      <c r="AF12" s="969"/>
      <c r="AG12" s="969"/>
      <c r="AH12" s="969"/>
      <c r="AI12" s="969"/>
      <c r="AJ12" s="969"/>
      <c r="AK12" s="973"/>
      <c r="AL12" s="968" t="s">
        <v>88</v>
      </c>
      <c r="AM12" s="969"/>
      <c r="AN12" s="969"/>
      <c r="AO12" s="969"/>
      <c r="AP12" s="969"/>
      <c r="AQ12" s="969"/>
      <c r="AR12" s="973"/>
      <c r="AS12" s="968" t="s">
        <v>551</v>
      </c>
      <c r="AT12" s="969"/>
      <c r="AU12" s="969"/>
      <c r="AV12" s="969"/>
      <c r="AW12" s="969"/>
      <c r="AX12" s="969"/>
      <c r="AY12" s="973"/>
      <c r="AZ12" s="968" t="s">
        <v>89</v>
      </c>
      <c r="BA12" s="969"/>
      <c r="BB12" s="969"/>
      <c r="BC12" s="969"/>
      <c r="BD12" s="969"/>
      <c r="BE12" s="969"/>
      <c r="BF12" s="973"/>
      <c r="BG12" s="968" t="s">
        <v>90</v>
      </c>
      <c r="BH12" s="969"/>
      <c r="BI12" s="969"/>
      <c r="BJ12" s="969"/>
      <c r="BK12" s="969"/>
      <c r="BL12" s="969"/>
      <c r="BM12" s="973"/>
      <c r="BN12" s="279"/>
      <c r="BO12" s="279"/>
      <c r="BP12" s="279"/>
      <c r="BQ12" s="279"/>
      <c r="BR12" s="279"/>
      <c r="BS12" s="279"/>
      <c r="BT12" s="279"/>
      <c r="BU12" s="279"/>
      <c r="BV12" s="279"/>
      <c r="BW12" s="279"/>
      <c r="BX12" s="279"/>
      <c r="BY12" s="254"/>
    </row>
    <row r="13" spans="1:77" s="236" customFormat="1" ht="36" x14ac:dyDescent="0.2">
      <c r="A13" s="237"/>
      <c r="B13" s="238" t="s">
        <v>91</v>
      </c>
      <c r="C13" s="238" t="s">
        <v>92</v>
      </c>
      <c r="D13" s="238" t="s">
        <v>477</v>
      </c>
      <c r="E13" s="238" t="s">
        <v>531</v>
      </c>
      <c r="F13" s="238" t="s">
        <v>478</v>
      </c>
      <c r="G13" s="238" t="s">
        <v>95</v>
      </c>
      <c r="H13" s="238" t="s">
        <v>94</v>
      </c>
      <c r="I13" s="238" t="s">
        <v>83</v>
      </c>
      <c r="J13" s="238" t="s">
        <v>91</v>
      </c>
      <c r="K13" s="238" t="s">
        <v>92</v>
      </c>
      <c r="L13" s="238" t="s">
        <v>477</v>
      </c>
      <c r="M13" s="238" t="s">
        <v>531</v>
      </c>
      <c r="N13" s="238" t="s">
        <v>478</v>
      </c>
      <c r="O13" s="238" t="s">
        <v>95</v>
      </c>
      <c r="P13" s="238" t="s">
        <v>94</v>
      </c>
      <c r="Q13" s="238" t="s">
        <v>91</v>
      </c>
      <c r="R13" s="238" t="s">
        <v>92</v>
      </c>
      <c r="S13" s="238" t="s">
        <v>477</v>
      </c>
      <c r="T13" s="238" t="s">
        <v>531</v>
      </c>
      <c r="U13" s="238" t="s">
        <v>478</v>
      </c>
      <c r="V13" s="238" t="s">
        <v>95</v>
      </c>
      <c r="W13" s="238" t="s">
        <v>94</v>
      </c>
      <c r="X13" s="238" t="s">
        <v>91</v>
      </c>
      <c r="Y13" s="238" t="s">
        <v>92</v>
      </c>
      <c r="Z13" s="238" t="s">
        <v>477</v>
      </c>
      <c r="AA13" s="238" t="s">
        <v>531</v>
      </c>
      <c r="AB13" s="238" t="s">
        <v>478</v>
      </c>
      <c r="AC13" s="238" t="s">
        <v>95</v>
      </c>
      <c r="AD13" s="238" t="s">
        <v>94</v>
      </c>
      <c r="AE13" s="238" t="s">
        <v>91</v>
      </c>
      <c r="AF13" s="238" t="s">
        <v>92</v>
      </c>
      <c r="AG13" s="238" t="s">
        <v>477</v>
      </c>
      <c r="AH13" s="238" t="s">
        <v>531</v>
      </c>
      <c r="AI13" s="238" t="s">
        <v>478</v>
      </c>
      <c r="AJ13" s="238" t="s">
        <v>95</v>
      </c>
      <c r="AK13" s="238" t="s">
        <v>94</v>
      </c>
      <c r="AL13" s="238" t="s">
        <v>91</v>
      </c>
      <c r="AM13" s="238" t="s">
        <v>92</v>
      </c>
      <c r="AN13" s="238" t="s">
        <v>477</v>
      </c>
      <c r="AO13" s="238" t="s">
        <v>531</v>
      </c>
      <c r="AP13" s="238" t="s">
        <v>478</v>
      </c>
      <c r="AQ13" s="238" t="s">
        <v>95</v>
      </c>
      <c r="AR13" s="238" t="s">
        <v>94</v>
      </c>
      <c r="AS13" s="238" t="s">
        <v>91</v>
      </c>
      <c r="AT13" s="238" t="s">
        <v>92</v>
      </c>
      <c r="AU13" s="238" t="s">
        <v>477</v>
      </c>
      <c r="AV13" s="238" t="s">
        <v>531</v>
      </c>
      <c r="AW13" s="238" t="s">
        <v>478</v>
      </c>
      <c r="AX13" s="238" t="s">
        <v>95</v>
      </c>
      <c r="AY13" s="238" t="s">
        <v>94</v>
      </c>
      <c r="AZ13" s="238" t="s">
        <v>91</v>
      </c>
      <c r="BA13" s="238" t="s">
        <v>92</v>
      </c>
      <c r="BB13" s="238" t="s">
        <v>477</v>
      </c>
      <c r="BC13" s="238" t="s">
        <v>531</v>
      </c>
      <c r="BD13" s="238" t="s">
        <v>478</v>
      </c>
      <c r="BE13" s="238" t="s">
        <v>95</v>
      </c>
      <c r="BF13" s="238" t="s">
        <v>94</v>
      </c>
      <c r="BG13" s="238" t="s">
        <v>91</v>
      </c>
      <c r="BH13" s="238" t="s">
        <v>92</v>
      </c>
      <c r="BI13" s="238" t="s">
        <v>477</v>
      </c>
      <c r="BJ13" s="238" t="s">
        <v>531</v>
      </c>
      <c r="BK13" s="238" t="s">
        <v>478</v>
      </c>
      <c r="BL13" s="238" t="s">
        <v>95</v>
      </c>
      <c r="BM13" s="238" t="s">
        <v>94</v>
      </c>
      <c r="BN13" s="279"/>
      <c r="BO13" s="279"/>
      <c r="BP13" s="279"/>
      <c r="BQ13" s="279"/>
      <c r="BR13" s="279"/>
      <c r="BS13" s="279"/>
      <c r="BT13" s="279"/>
      <c r="BU13" s="279"/>
      <c r="BV13" s="279"/>
      <c r="BW13" s="279"/>
      <c r="BX13" s="279"/>
      <c r="BY13" s="254"/>
    </row>
    <row r="14" spans="1:77" ht="23.45" customHeight="1" x14ac:dyDescent="0.2">
      <c r="A14" s="286" t="s">
        <v>154</v>
      </c>
      <c r="B14" s="189">
        <f>SUM(J14,Q14,X14,AE14,AL14,AS14,AZ14,BG14)</f>
        <v>14165</v>
      </c>
      <c r="C14" s="189">
        <f t="shared" ref="C14:H14" si="0">SUM(K14,R14,Y14,AF14,AM14,AT14,BA14,BH14)</f>
        <v>13147</v>
      </c>
      <c r="D14" s="189">
        <f t="shared" si="0"/>
        <v>0</v>
      </c>
      <c r="E14" s="189">
        <f t="shared" si="0"/>
        <v>0</v>
      </c>
      <c r="F14" s="189">
        <f t="shared" si="0"/>
        <v>0</v>
      </c>
      <c r="G14" s="189">
        <f t="shared" si="0"/>
        <v>0</v>
      </c>
      <c r="H14" s="189">
        <f t="shared" si="0"/>
        <v>74</v>
      </c>
      <c r="I14" s="56">
        <f>SUM(B14:H14)</f>
        <v>27386</v>
      </c>
      <c r="J14" s="17">
        <v>88</v>
      </c>
      <c r="K14" s="17">
        <v>60</v>
      </c>
      <c r="L14" s="17"/>
      <c r="M14" s="17"/>
      <c r="N14" s="17"/>
      <c r="O14" s="17"/>
      <c r="P14" s="17">
        <v>2</v>
      </c>
      <c r="Q14" s="17">
        <v>126</v>
      </c>
      <c r="R14" s="17">
        <v>144</v>
      </c>
      <c r="S14" s="17"/>
      <c r="T14" s="17"/>
      <c r="U14" s="17"/>
      <c r="V14" s="17"/>
      <c r="W14" s="17">
        <v>1</v>
      </c>
      <c r="X14" s="17">
        <v>2988</v>
      </c>
      <c r="Y14" s="17">
        <v>3258</v>
      </c>
      <c r="Z14" s="17"/>
      <c r="AA14" s="17"/>
      <c r="AB14" s="17"/>
      <c r="AC14" s="17"/>
      <c r="AD14" s="17">
        <v>7</v>
      </c>
      <c r="AE14" s="17">
        <v>24</v>
      </c>
      <c r="AF14" s="17">
        <v>42</v>
      </c>
      <c r="AG14" s="17"/>
      <c r="AH14" s="17"/>
      <c r="AI14" s="17"/>
      <c r="AJ14" s="17"/>
      <c r="AK14" s="17"/>
      <c r="AL14" s="17">
        <v>9200</v>
      </c>
      <c r="AM14" s="17">
        <v>7897</v>
      </c>
      <c r="AN14" s="17"/>
      <c r="AO14" s="17"/>
      <c r="AP14" s="17"/>
      <c r="AQ14" s="17"/>
      <c r="AR14" s="17">
        <v>36</v>
      </c>
      <c r="AS14" s="17"/>
      <c r="AT14" s="17"/>
      <c r="AU14" s="17"/>
      <c r="AV14" s="17"/>
      <c r="AW14" s="17"/>
      <c r="AX14" s="17"/>
      <c r="AY14" s="17"/>
      <c r="AZ14" s="17">
        <v>100</v>
      </c>
      <c r="BA14" s="17">
        <v>116</v>
      </c>
      <c r="BB14" s="17"/>
      <c r="BC14" s="17"/>
      <c r="BD14" s="17"/>
      <c r="BE14" s="17"/>
      <c r="BF14" s="17"/>
      <c r="BG14" s="17">
        <v>1639</v>
      </c>
      <c r="BH14" s="17">
        <v>1630</v>
      </c>
      <c r="BI14" s="17"/>
      <c r="BJ14" s="17"/>
      <c r="BK14" s="17"/>
      <c r="BL14" s="17"/>
      <c r="BM14" s="17">
        <v>28</v>
      </c>
      <c r="BN14" s="264"/>
    </row>
    <row r="15" spans="1:77" ht="25.15" customHeight="1" x14ac:dyDescent="0.2">
      <c r="A15" s="287" t="s">
        <v>819</v>
      </c>
      <c r="B15" s="189">
        <f>SUM(J15,Q15,X15,AE15,AL15,AS15,AZ15,BG15)</f>
        <v>5000</v>
      </c>
      <c r="C15" s="189">
        <f t="shared" ref="C15:H18" si="1">SUM(K15,R15,Y15,AF15,AM15,AT15,BA15,BH15)</f>
        <v>4162</v>
      </c>
      <c r="D15" s="189">
        <f t="shared" si="1"/>
        <v>0</v>
      </c>
      <c r="E15" s="189">
        <f t="shared" si="1"/>
        <v>0</v>
      </c>
      <c r="F15" s="189">
        <f t="shared" si="1"/>
        <v>0</v>
      </c>
      <c r="G15" s="189">
        <f t="shared" si="1"/>
        <v>0</v>
      </c>
      <c r="H15" s="189">
        <f t="shared" si="1"/>
        <v>6</v>
      </c>
      <c r="I15" s="56">
        <f>SUM(B15:H15)</f>
        <v>9168</v>
      </c>
      <c r="J15" s="17">
        <v>15</v>
      </c>
      <c r="K15" s="17">
        <v>10</v>
      </c>
      <c r="L15" s="17"/>
      <c r="M15" s="17"/>
      <c r="N15" s="17"/>
      <c r="O15" s="17"/>
      <c r="P15" s="17">
        <v>0</v>
      </c>
      <c r="Q15" s="17">
        <v>18</v>
      </c>
      <c r="R15" s="17">
        <v>12</v>
      </c>
      <c r="S15" s="17"/>
      <c r="T15" s="17"/>
      <c r="U15" s="17"/>
      <c r="V15" s="17"/>
      <c r="W15" s="17">
        <v>0</v>
      </c>
      <c r="X15" s="17">
        <v>1245</v>
      </c>
      <c r="Y15" s="17">
        <v>1119</v>
      </c>
      <c r="Z15" s="17"/>
      <c r="AA15" s="17"/>
      <c r="AB15" s="17"/>
      <c r="AC15" s="17"/>
      <c r="AD15" s="17">
        <v>2</v>
      </c>
      <c r="AE15" s="17">
        <v>2</v>
      </c>
      <c r="AF15" s="17">
        <v>6</v>
      </c>
      <c r="AG15" s="17"/>
      <c r="AH15" s="17"/>
      <c r="AI15" s="17"/>
      <c r="AJ15" s="17"/>
      <c r="AK15" s="17"/>
      <c r="AL15" s="17">
        <v>2972</v>
      </c>
      <c r="AM15" s="17">
        <v>2245</v>
      </c>
      <c r="AN15" s="17"/>
      <c r="AO15" s="17"/>
      <c r="AP15" s="17"/>
      <c r="AQ15" s="17"/>
      <c r="AR15" s="17">
        <v>3</v>
      </c>
      <c r="AS15" s="17"/>
      <c r="AT15" s="17"/>
      <c r="AU15" s="17"/>
      <c r="AV15" s="17"/>
      <c r="AW15" s="17"/>
      <c r="AX15" s="17"/>
      <c r="AY15" s="17"/>
      <c r="AZ15" s="17">
        <v>41</v>
      </c>
      <c r="BA15" s="17">
        <v>41</v>
      </c>
      <c r="BB15" s="17"/>
      <c r="BC15" s="17"/>
      <c r="BD15" s="17"/>
      <c r="BE15" s="17"/>
      <c r="BF15" s="17"/>
      <c r="BG15" s="17">
        <v>707</v>
      </c>
      <c r="BH15" s="17">
        <v>729</v>
      </c>
      <c r="BI15" s="17"/>
      <c r="BJ15" s="17"/>
      <c r="BK15" s="17"/>
      <c r="BL15" s="17"/>
      <c r="BM15" s="17">
        <v>1</v>
      </c>
      <c r="BN15" s="264"/>
    </row>
    <row r="16" spans="1:77" ht="37.5" customHeight="1" x14ac:dyDescent="0.2">
      <c r="A16" s="286" t="s">
        <v>145</v>
      </c>
      <c r="B16" s="189">
        <f>SUM(J16,Q16,X16,AE16,AL16,AS16,AZ16,BG16)</f>
        <v>0</v>
      </c>
      <c r="C16" s="189">
        <f t="shared" si="1"/>
        <v>0</v>
      </c>
      <c r="D16" s="189">
        <f t="shared" si="1"/>
        <v>0</v>
      </c>
      <c r="E16" s="189">
        <f t="shared" si="1"/>
        <v>0</v>
      </c>
      <c r="F16" s="189">
        <f t="shared" si="1"/>
        <v>0</v>
      </c>
      <c r="G16" s="189">
        <f t="shared" si="1"/>
        <v>0</v>
      </c>
      <c r="H16" s="189">
        <f t="shared" si="1"/>
        <v>0</v>
      </c>
      <c r="I16" s="56">
        <f>SUM(B16:H16)</f>
        <v>0</v>
      </c>
      <c r="J16" s="17">
        <v>0</v>
      </c>
      <c r="K16" s="17">
        <v>0</v>
      </c>
      <c r="L16" s="17"/>
      <c r="M16" s="17"/>
      <c r="N16" s="17"/>
      <c r="O16" s="17"/>
      <c r="P16" s="17">
        <v>0</v>
      </c>
      <c r="Q16" s="17">
        <v>0</v>
      </c>
      <c r="R16" s="17">
        <v>0</v>
      </c>
      <c r="S16" s="17"/>
      <c r="T16" s="17"/>
      <c r="U16" s="17"/>
      <c r="V16" s="17"/>
      <c r="W16" s="17">
        <v>0</v>
      </c>
      <c r="X16" s="17">
        <v>0</v>
      </c>
      <c r="Y16" s="17">
        <v>0</v>
      </c>
      <c r="Z16" s="17"/>
      <c r="AA16" s="17"/>
      <c r="AB16" s="17"/>
      <c r="AC16" s="17"/>
      <c r="AD16" s="17">
        <v>0</v>
      </c>
      <c r="AE16" s="17">
        <v>0</v>
      </c>
      <c r="AF16" s="17">
        <v>0</v>
      </c>
      <c r="AG16" s="17"/>
      <c r="AH16" s="17"/>
      <c r="AI16" s="17"/>
      <c r="AJ16" s="17"/>
      <c r="AK16" s="17"/>
      <c r="AL16" s="17">
        <v>0</v>
      </c>
      <c r="AM16" s="17">
        <v>0</v>
      </c>
      <c r="AN16" s="17"/>
      <c r="AO16" s="17"/>
      <c r="AP16" s="17"/>
      <c r="AQ16" s="17"/>
      <c r="AR16" s="17">
        <v>0</v>
      </c>
      <c r="AS16" s="17"/>
      <c r="AT16" s="17"/>
      <c r="AU16" s="17"/>
      <c r="AV16" s="17"/>
      <c r="AW16" s="17"/>
      <c r="AX16" s="17"/>
      <c r="AY16" s="17"/>
      <c r="AZ16" s="17">
        <v>0</v>
      </c>
      <c r="BA16" s="17">
        <v>0</v>
      </c>
      <c r="BB16" s="17"/>
      <c r="BC16" s="17"/>
      <c r="BD16" s="17"/>
      <c r="BE16" s="17"/>
      <c r="BF16" s="17"/>
      <c r="BG16" s="17">
        <v>0</v>
      </c>
      <c r="BH16" s="17">
        <v>0</v>
      </c>
      <c r="BI16" s="17"/>
      <c r="BJ16" s="17"/>
      <c r="BK16" s="17"/>
      <c r="BL16" s="17"/>
      <c r="BM16" s="17">
        <v>0</v>
      </c>
      <c r="BN16" s="264"/>
    </row>
    <row r="17" spans="1:80" ht="24" customHeight="1" x14ac:dyDescent="0.2">
      <c r="A17" s="286" t="s">
        <v>146</v>
      </c>
      <c r="B17" s="189">
        <f>SUM(J17,Q17,X17,AE17,AL17,AS17,AZ17,BG17)</f>
        <v>13689</v>
      </c>
      <c r="C17" s="189">
        <f t="shared" si="1"/>
        <v>12643</v>
      </c>
      <c r="D17" s="189">
        <f t="shared" si="1"/>
        <v>0</v>
      </c>
      <c r="E17" s="189">
        <f t="shared" si="1"/>
        <v>0</v>
      </c>
      <c r="F17" s="189">
        <f t="shared" si="1"/>
        <v>0</v>
      </c>
      <c r="G17" s="189">
        <f t="shared" si="1"/>
        <v>0</v>
      </c>
      <c r="H17" s="189">
        <f t="shared" si="1"/>
        <v>69</v>
      </c>
      <c r="I17" s="56">
        <f>SUM(B17:H17)</f>
        <v>26401</v>
      </c>
      <c r="J17" s="17">
        <v>95</v>
      </c>
      <c r="K17" s="17">
        <v>87</v>
      </c>
      <c r="L17" s="17"/>
      <c r="M17" s="17"/>
      <c r="N17" s="17"/>
      <c r="O17" s="17"/>
      <c r="P17" s="17">
        <v>1</v>
      </c>
      <c r="Q17" s="17">
        <v>105</v>
      </c>
      <c r="R17" s="17">
        <v>80</v>
      </c>
      <c r="S17" s="17"/>
      <c r="T17" s="17"/>
      <c r="U17" s="17"/>
      <c r="V17" s="17"/>
      <c r="W17" s="17">
        <v>0</v>
      </c>
      <c r="X17" s="17">
        <v>1335</v>
      </c>
      <c r="Y17" s="17">
        <v>1484</v>
      </c>
      <c r="Z17" s="17"/>
      <c r="AA17" s="17"/>
      <c r="AB17" s="17"/>
      <c r="AC17" s="17"/>
      <c r="AD17" s="17">
        <v>2</v>
      </c>
      <c r="AE17" s="17">
        <v>33</v>
      </c>
      <c r="AF17" s="17">
        <v>31</v>
      </c>
      <c r="AG17" s="17"/>
      <c r="AH17" s="17"/>
      <c r="AI17" s="17"/>
      <c r="AJ17" s="17"/>
      <c r="AK17" s="17"/>
      <c r="AL17" s="17">
        <v>8312</v>
      </c>
      <c r="AM17" s="17">
        <v>7017</v>
      </c>
      <c r="AN17" s="17"/>
      <c r="AO17" s="17"/>
      <c r="AP17" s="17"/>
      <c r="AQ17" s="17"/>
      <c r="AR17" s="17">
        <v>42</v>
      </c>
      <c r="AS17" s="17"/>
      <c r="AT17" s="17"/>
      <c r="AU17" s="17"/>
      <c r="AV17" s="17"/>
      <c r="AW17" s="17"/>
      <c r="AX17" s="17"/>
      <c r="AY17" s="17"/>
      <c r="AZ17" s="17">
        <v>67</v>
      </c>
      <c r="BA17" s="17">
        <v>53</v>
      </c>
      <c r="BB17" s="17"/>
      <c r="BC17" s="17"/>
      <c r="BD17" s="17"/>
      <c r="BE17" s="17"/>
      <c r="BF17" s="17"/>
      <c r="BG17" s="17">
        <v>3742</v>
      </c>
      <c r="BH17" s="17">
        <v>3891</v>
      </c>
      <c r="BI17" s="17"/>
      <c r="BJ17" s="17"/>
      <c r="BK17" s="17"/>
      <c r="BL17" s="17"/>
      <c r="BM17" s="17">
        <v>24</v>
      </c>
      <c r="BN17" s="264"/>
      <c r="BZ17" s="1027" t="s">
        <v>147</v>
      </c>
      <c r="CA17" s="1027" t="s">
        <v>148</v>
      </c>
      <c r="CB17" s="1027" t="s">
        <v>149</v>
      </c>
    </row>
    <row r="18" spans="1:80" ht="18" customHeight="1" x14ac:dyDescent="0.2">
      <c r="A18" s="286" t="s">
        <v>150</v>
      </c>
      <c r="B18" s="189">
        <f>SUM(J18,Q18,X18,AE18,AL18,AS18,AZ18,BG18)</f>
        <v>32854</v>
      </c>
      <c r="C18" s="189">
        <f t="shared" si="1"/>
        <v>29952</v>
      </c>
      <c r="D18" s="189">
        <f t="shared" si="1"/>
        <v>0</v>
      </c>
      <c r="E18" s="189">
        <f t="shared" si="1"/>
        <v>0</v>
      </c>
      <c r="F18" s="189">
        <f t="shared" si="1"/>
        <v>0</v>
      </c>
      <c r="G18" s="189">
        <f t="shared" si="1"/>
        <v>0</v>
      </c>
      <c r="H18" s="189">
        <f t="shared" si="1"/>
        <v>149</v>
      </c>
      <c r="I18" s="56">
        <f>SUM(B18:H18)</f>
        <v>62955</v>
      </c>
      <c r="J18" s="56">
        <f t="shared" ref="J18:BM18" si="2">SUM(J14:J17)</f>
        <v>198</v>
      </c>
      <c r="K18" s="56">
        <f t="shared" si="2"/>
        <v>157</v>
      </c>
      <c r="L18" s="56">
        <f t="shared" si="2"/>
        <v>0</v>
      </c>
      <c r="M18" s="56">
        <f t="shared" si="2"/>
        <v>0</v>
      </c>
      <c r="N18" s="56">
        <f t="shared" si="2"/>
        <v>0</v>
      </c>
      <c r="O18" s="56">
        <f t="shared" si="2"/>
        <v>0</v>
      </c>
      <c r="P18" s="56">
        <f t="shared" si="2"/>
        <v>3</v>
      </c>
      <c r="Q18" s="56">
        <f t="shared" si="2"/>
        <v>249</v>
      </c>
      <c r="R18" s="56">
        <f t="shared" si="2"/>
        <v>236</v>
      </c>
      <c r="S18" s="56">
        <f t="shared" si="2"/>
        <v>0</v>
      </c>
      <c r="T18" s="56">
        <f t="shared" si="2"/>
        <v>0</v>
      </c>
      <c r="U18" s="56">
        <f t="shared" si="2"/>
        <v>0</v>
      </c>
      <c r="V18" s="56">
        <f t="shared" si="2"/>
        <v>0</v>
      </c>
      <c r="W18" s="56">
        <f t="shared" si="2"/>
        <v>1</v>
      </c>
      <c r="X18" s="56">
        <f t="shared" si="2"/>
        <v>5568</v>
      </c>
      <c r="Y18" s="56">
        <f t="shared" si="2"/>
        <v>5861</v>
      </c>
      <c r="Z18" s="56">
        <f t="shared" si="2"/>
        <v>0</v>
      </c>
      <c r="AA18" s="56">
        <f t="shared" si="2"/>
        <v>0</v>
      </c>
      <c r="AB18" s="56">
        <f t="shared" si="2"/>
        <v>0</v>
      </c>
      <c r="AC18" s="56">
        <f t="shared" si="2"/>
        <v>0</v>
      </c>
      <c r="AD18" s="56">
        <f t="shared" si="2"/>
        <v>11</v>
      </c>
      <c r="AE18" s="56">
        <f t="shared" si="2"/>
        <v>59</v>
      </c>
      <c r="AF18" s="56">
        <f t="shared" si="2"/>
        <v>79</v>
      </c>
      <c r="AG18" s="56">
        <f t="shared" si="2"/>
        <v>0</v>
      </c>
      <c r="AH18" s="56">
        <f t="shared" si="2"/>
        <v>0</v>
      </c>
      <c r="AI18" s="56">
        <f t="shared" si="2"/>
        <v>0</v>
      </c>
      <c r="AJ18" s="56">
        <f t="shared" si="2"/>
        <v>0</v>
      </c>
      <c r="AK18" s="56">
        <f t="shared" si="2"/>
        <v>0</v>
      </c>
      <c r="AL18" s="56">
        <f t="shared" si="2"/>
        <v>20484</v>
      </c>
      <c r="AM18" s="56">
        <f t="shared" si="2"/>
        <v>17159</v>
      </c>
      <c r="AN18" s="56">
        <f t="shared" si="2"/>
        <v>0</v>
      </c>
      <c r="AO18" s="56">
        <f t="shared" si="2"/>
        <v>0</v>
      </c>
      <c r="AP18" s="56">
        <f t="shared" si="2"/>
        <v>0</v>
      </c>
      <c r="AQ18" s="56">
        <f t="shared" si="2"/>
        <v>0</v>
      </c>
      <c r="AR18" s="56">
        <f t="shared" si="2"/>
        <v>81</v>
      </c>
      <c r="AS18" s="56">
        <f t="shared" si="2"/>
        <v>0</v>
      </c>
      <c r="AT18" s="56">
        <f t="shared" si="2"/>
        <v>0</v>
      </c>
      <c r="AU18" s="56">
        <f t="shared" si="2"/>
        <v>0</v>
      </c>
      <c r="AV18" s="56">
        <f t="shared" si="2"/>
        <v>0</v>
      </c>
      <c r="AW18" s="56">
        <f t="shared" si="2"/>
        <v>0</v>
      </c>
      <c r="AX18" s="56">
        <f t="shared" si="2"/>
        <v>0</v>
      </c>
      <c r="AY18" s="56">
        <f t="shared" si="2"/>
        <v>0</v>
      </c>
      <c r="AZ18" s="56">
        <f t="shared" si="2"/>
        <v>208</v>
      </c>
      <c r="BA18" s="56">
        <f t="shared" si="2"/>
        <v>210</v>
      </c>
      <c r="BB18" s="56">
        <f t="shared" si="2"/>
        <v>0</v>
      </c>
      <c r="BC18" s="56">
        <f t="shared" si="2"/>
        <v>0</v>
      </c>
      <c r="BD18" s="56">
        <f t="shared" si="2"/>
        <v>0</v>
      </c>
      <c r="BE18" s="56">
        <f t="shared" si="2"/>
        <v>0</v>
      </c>
      <c r="BF18" s="56">
        <f t="shared" si="2"/>
        <v>0</v>
      </c>
      <c r="BG18" s="56">
        <f t="shared" si="2"/>
        <v>6088</v>
      </c>
      <c r="BH18" s="56">
        <f t="shared" si="2"/>
        <v>6250</v>
      </c>
      <c r="BI18" s="56">
        <f t="shared" si="2"/>
        <v>0</v>
      </c>
      <c r="BJ18" s="56">
        <f t="shared" si="2"/>
        <v>0</v>
      </c>
      <c r="BK18" s="56">
        <f t="shared" si="2"/>
        <v>0</v>
      </c>
      <c r="BL18" s="56">
        <f t="shared" si="2"/>
        <v>0</v>
      </c>
      <c r="BM18" s="56">
        <f t="shared" si="2"/>
        <v>53</v>
      </c>
      <c r="BN18" s="264"/>
      <c r="BO18" s="57"/>
      <c r="BP18" s="57"/>
      <c r="BQ18" s="57"/>
      <c r="BR18" s="57"/>
      <c r="BS18" s="57"/>
      <c r="BT18" s="57"/>
      <c r="BU18" s="57"/>
      <c r="BV18" s="57"/>
      <c r="BW18" s="57"/>
      <c r="BX18" s="57"/>
      <c r="BZ18" s="1027"/>
      <c r="CA18" s="1027"/>
      <c r="CB18" s="1027"/>
    </row>
    <row r="19" spans="1:80" ht="12" customHeight="1" x14ac:dyDescent="0.2">
      <c r="A19" s="289"/>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57"/>
      <c r="AJ19" s="57"/>
      <c r="AK19" s="57"/>
      <c r="AL19" s="57"/>
      <c r="AM19" s="57"/>
      <c r="AN19" s="57"/>
      <c r="AO19" s="57"/>
      <c r="AP19" s="57"/>
      <c r="AQ19" s="57"/>
      <c r="AR19" s="57"/>
      <c r="AS19" s="57"/>
      <c r="BZ19" s="66" t="b">
        <v>1</v>
      </c>
      <c r="CA19" s="66" t="b">
        <v>0</v>
      </c>
      <c r="CB19" s="66" t="b">
        <v>0</v>
      </c>
    </row>
    <row r="20" spans="1:80" ht="15" customHeight="1" x14ac:dyDescent="0.2">
      <c r="A20" s="268"/>
      <c r="B20" s="254"/>
      <c r="H20" s="254"/>
      <c r="I20" s="254"/>
      <c r="R20" s="254"/>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row>
    <row r="21" spans="1:80" ht="8.1" customHeight="1" x14ac:dyDescent="0.2">
      <c r="A21" s="268"/>
      <c r="B21" s="254"/>
      <c r="H21" s="254"/>
      <c r="I21" s="254"/>
      <c r="R21" s="254"/>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row>
    <row r="22" spans="1:80" ht="24" customHeight="1" x14ac:dyDescent="0.2">
      <c r="A22" s="248" t="s">
        <v>491</v>
      </c>
      <c r="B22" s="970"/>
      <c r="C22" s="971"/>
      <c r="D22" s="971"/>
      <c r="E22" s="971"/>
      <c r="F22" s="971"/>
      <c r="G22" s="971"/>
      <c r="H22" s="971"/>
      <c r="I22" s="971"/>
      <c r="J22" s="971"/>
      <c r="K22" s="971"/>
      <c r="L22" s="971"/>
      <c r="M22" s="971"/>
      <c r="N22" s="971"/>
      <c r="O22" s="971"/>
      <c r="P22" s="971"/>
      <c r="Q22" s="971"/>
      <c r="R22" s="972"/>
      <c r="S22" s="249"/>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row>
    <row r="23" spans="1:80" ht="24" x14ac:dyDescent="0.2">
      <c r="A23" s="248" t="s">
        <v>724</v>
      </c>
      <c r="B23" s="970"/>
      <c r="C23" s="971"/>
      <c r="D23" s="971"/>
      <c r="E23" s="971"/>
      <c r="F23" s="971"/>
      <c r="G23" s="971"/>
      <c r="H23" s="971"/>
      <c r="I23" s="971"/>
      <c r="J23" s="971"/>
      <c r="K23" s="971"/>
      <c r="L23" s="971"/>
      <c r="M23" s="971"/>
      <c r="N23" s="971"/>
      <c r="O23" s="971"/>
      <c r="P23" s="971"/>
      <c r="Q23" s="971"/>
      <c r="R23" s="972"/>
      <c r="S23" s="249"/>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row>
    <row r="24" spans="1:80" ht="24" customHeight="1" x14ac:dyDescent="0.2">
      <c r="A24" s="248" t="s">
        <v>110</v>
      </c>
      <c r="B24" s="970" t="s">
        <v>933</v>
      </c>
      <c r="C24" s="971"/>
      <c r="D24" s="971"/>
      <c r="E24" s="971"/>
      <c r="F24" s="971"/>
      <c r="G24" s="971"/>
      <c r="H24" s="971"/>
      <c r="I24" s="971"/>
      <c r="J24" s="971"/>
      <c r="K24" s="971"/>
      <c r="L24" s="971"/>
      <c r="M24" s="971"/>
      <c r="N24" s="971"/>
      <c r="O24" s="971"/>
      <c r="P24" s="971"/>
      <c r="Q24" s="971"/>
      <c r="R24" s="972"/>
      <c r="S24" s="249"/>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row>
    <row r="25" spans="1:80" ht="8.4499999999999993" customHeight="1" x14ac:dyDescent="0.2"/>
    <row r="26" spans="1:80" ht="54" customHeight="1" x14ac:dyDescent="0.2">
      <c r="A26" s="1028" t="s">
        <v>723</v>
      </c>
      <c r="B26" s="1028"/>
      <c r="C26" s="1028"/>
      <c r="D26" s="1028"/>
      <c r="E26" s="1028"/>
      <c r="F26" s="1028"/>
      <c r="G26" s="1028"/>
      <c r="H26" s="1028"/>
      <c r="I26" s="1028"/>
      <c r="J26" s="1028"/>
      <c r="K26" s="1028"/>
      <c r="L26" s="1028"/>
      <c r="M26" s="1028"/>
      <c r="N26" s="1028"/>
      <c r="O26" s="1028"/>
      <c r="P26" s="1028"/>
      <c r="Q26" s="1028"/>
      <c r="R26" s="1028"/>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row>
  </sheetData>
  <dataConsolidate/>
  <mergeCells count="20">
    <mergeCell ref="B24:R24"/>
    <mergeCell ref="A26:R26"/>
    <mergeCell ref="AZ12:BF12"/>
    <mergeCell ref="AS12:AY12"/>
    <mergeCell ref="B22:R22"/>
    <mergeCell ref="B23:R23"/>
    <mergeCell ref="CA17:CA18"/>
    <mergeCell ref="BZ17:BZ18"/>
    <mergeCell ref="CB17:CB18"/>
    <mergeCell ref="A3:R3"/>
    <mergeCell ref="K10:R10"/>
    <mergeCell ref="B11:R11"/>
    <mergeCell ref="C10:I10"/>
    <mergeCell ref="B12:I12"/>
    <mergeCell ref="AE12:AK12"/>
    <mergeCell ref="AL12:AR12"/>
    <mergeCell ref="BG12:BM12"/>
    <mergeCell ref="J12:P12"/>
    <mergeCell ref="Q12:W12"/>
    <mergeCell ref="X12:AD12"/>
  </mergeCells>
  <conditionalFormatting sqref="B18">
    <cfRule type="cellIs" dxfId="404" priority="2" stopIfTrue="1" operator="notEqual">
      <formula>totalf_2t</formula>
    </cfRule>
  </conditionalFormatting>
  <conditionalFormatting sqref="C18">
    <cfRule type="cellIs" dxfId="403" priority="3" stopIfTrue="1" operator="notEqual">
      <formula>totalm_2t</formula>
    </cfRule>
  </conditionalFormatting>
  <conditionalFormatting sqref="D18">
    <cfRule type="cellIs" dxfId="402" priority="4" stopIfTrue="1" operator="notEqual">
      <formula>totaltw_2_t</formula>
    </cfRule>
  </conditionalFormatting>
  <conditionalFormatting sqref="E18">
    <cfRule type="cellIs" dxfId="401" priority="5" stopIfTrue="1" operator="notEqual">
      <formula>totaltm_2_t</formula>
    </cfRule>
  </conditionalFormatting>
  <conditionalFormatting sqref="F18">
    <cfRule type="cellIs" dxfId="400" priority="6" stopIfTrue="1" operator="notEqual">
      <formula>totalgnc_2_t</formula>
    </cfRule>
  </conditionalFormatting>
  <conditionalFormatting sqref="G18">
    <cfRule type="cellIs" dxfId="399" priority="7" stopIfTrue="1" operator="notEqual">
      <formula>totalO_2t</formula>
    </cfRule>
  </conditionalFormatting>
  <conditionalFormatting sqref="H18">
    <cfRule type="cellIs" dxfId="398" priority="8" stopIfTrue="1" operator="notEqual">
      <formula>totalna_2t</formula>
    </cfRule>
  </conditionalFormatting>
  <conditionalFormatting sqref="I18">
    <cfRule type="cellIs" dxfId="397" priority="69" stopIfTrue="1" operator="notEqual">
      <formula>totalt_2t</formula>
    </cfRule>
  </conditionalFormatting>
  <conditionalFormatting sqref="J18">
    <cfRule type="cellIs" dxfId="396" priority="68" stopIfTrue="1" operator="notEqual">
      <formula>AI_F</formula>
    </cfRule>
  </conditionalFormatting>
  <conditionalFormatting sqref="K18">
    <cfRule type="cellIs" dxfId="395" priority="67" stopIfTrue="1" operator="notEqual">
      <formula>AI_M</formula>
    </cfRule>
  </conditionalFormatting>
  <conditionalFormatting sqref="L18">
    <cfRule type="cellIs" dxfId="394" priority="36" stopIfTrue="1" operator="notEqual">
      <formula>AI_TW</formula>
    </cfRule>
  </conditionalFormatting>
  <conditionalFormatting sqref="M18">
    <cfRule type="cellIs" dxfId="393" priority="35" stopIfTrue="1" operator="notEqual">
      <formula>AI_TM</formula>
    </cfRule>
  </conditionalFormatting>
  <conditionalFormatting sqref="N18">
    <cfRule type="cellIs" dxfId="392" priority="34" stopIfTrue="1" operator="notEqual">
      <formula>AI_GNC</formula>
    </cfRule>
  </conditionalFormatting>
  <conditionalFormatting sqref="O18">
    <cfRule type="cellIs" dxfId="391" priority="43" stopIfTrue="1" operator="notEqual">
      <formula>AI_O</formula>
    </cfRule>
  </conditionalFormatting>
  <conditionalFormatting sqref="P18">
    <cfRule type="cellIs" dxfId="390" priority="66" stopIfTrue="1" operator="notEqual">
      <formula>AI_NA</formula>
    </cfRule>
  </conditionalFormatting>
  <conditionalFormatting sqref="Q18">
    <cfRule type="cellIs" dxfId="389" priority="65" stopIfTrue="1" operator="notEqual">
      <formula>AS_F</formula>
    </cfRule>
  </conditionalFormatting>
  <conditionalFormatting sqref="R18">
    <cfRule type="cellIs" dxfId="388" priority="64" stopIfTrue="1" operator="notEqual">
      <formula>AS_M</formula>
    </cfRule>
  </conditionalFormatting>
  <conditionalFormatting sqref="S18">
    <cfRule type="cellIs" dxfId="387" priority="33" stopIfTrue="1" operator="notEqual">
      <formula>AS_TW</formula>
    </cfRule>
  </conditionalFormatting>
  <conditionalFormatting sqref="T18">
    <cfRule type="cellIs" dxfId="386" priority="32" stopIfTrue="1" operator="notEqual">
      <formula>AS_TM</formula>
    </cfRule>
  </conditionalFormatting>
  <conditionalFormatting sqref="U18">
    <cfRule type="cellIs" dxfId="385" priority="31" stopIfTrue="1" operator="notEqual">
      <formula>AS_GNC</formula>
    </cfRule>
  </conditionalFormatting>
  <conditionalFormatting sqref="V18">
    <cfRule type="cellIs" dxfId="384" priority="42" stopIfTrue="1" operator="notEqual">
      <formula>AS_O</formula>
    </cfRule>
  </conditionalFormatting>
  <conditionalFormatting sqref="W18">
    <cfRule type="cellIs" dxfId="383" priority="63" stopIfTrue="1" operator="notEqual">
      <formula>AS_NA</formula>
    </cfRule>
  </conditionalFormatting>
  <conditionalFormatting sqref="X18">
    <cfRule type="cellIs" dxfId="382" priority="62" stopIfTrue="1" operator="notEqual">
      <formula>BK_F</formula>
    </cfRule>
  </conditionalFormatting>
  <conditionalFormatting sqref="Y18">
    <cfRule type="cellIs" dxfId="381" priority="61" stopIfTrue="1" operator="notEqual">
      <formula>BK_M</formula>
    </cfRule>
  </conditionalFormatting>
  <conditionalFormatting sqref="Z18">
    <cfRule type="cellIs" dxfId="380" priority="30" stopIfTrue="1" operator="notEqual">
      <formula>BK_TW</formula>
    </cfRule>
  </conditionalFormatting>
  <conditionalFormatting sqref="AA18">
    <cfRule type="cellIs" dxfId="379" priority="29" stopIfTrue="1" operator="notEqual">
      <formula>BK_TM</formula>
    </cfRule>
  </conditionalFormatting>
  <conditionalFormatting sqref="AB18">
    <cfRule type="cellIs" dxfId="378" priority="28" stopIfTrue="1" operator="notEqual">
      <formula>BK_GNC</formula>
    </cfRule>
  </conditionalFormatting>
  <conditionalFormatting sqref="AC18">
    <cfRule type="cellIs" dxfId="377" priority="41" stopIfTrue="1" operator="notEqual">
      <formula>BK_O</formula>
    </cfRule>
  </conditionalFormatting>
  <conditionalFormatting sqref="AD18">
    <cfRule type="cellIs" dxfId="376" priority="60" stopIfTrue="1" operator="notEqual">
      <formula>BK_NA</formula>
    </cfRule>
  </conditionalFormatting>
  <conditionalFormatting sqref="AE18">
    <cfRule type="cellIs" dxfId="375" priority="59" stopIfTrue="1" operator="notEqual">
      <formula>NH_F</formula>
    </cfRule>
  </conditionalFormatting>
  <conditionalFormatting sqref="AF18">
    <cfRule type="cellIs" dxfId="374" priority="58" stopIfTrue="1" operator="notEqual">
      <formula>NH_M</formula>
    </cfRule>
  </conditionalFormatting>
  <conditionalFormatting sqref="AG18">
    <cfRule type="cellIs" dxfId="373" priority="27" stopIfTrue="1" operator="notEqual">
      <formula>NH_TW</formula>
    </cfRule>
  </conditionalFormatting>
  <conditionalFormatting sqref="AH18">
    <cfRule type="cellIs" dxfId="372" priority="26" stopIfTrue="1" operator="notEqual">
      <formula>NH_TM</formula>
    </cfRule>
  </conditionalFormatting>
  <conditionalFormatting sqref="AI18">
    <cfRule type="cellIs" dxfId="371" priority="25" stopIfTrue="1" operator="notEqual">
      <formula>NH_GNC</formula>
    </cfRule>
  </conditionalFormatting>
  <conditionalFormatting sqref="AJ18">
    <cfRule type="cellIs" dxfId="370" priority="40" stopIfTrue="1" operator="notEqual">
      <formula>NH_O</formula>
    </cfRule>
  </conditionalFormatting>
  <conditionalFormatting sqref="AK18">
    <cfRule type="cellIs" dxfId="369" priority="57" stopIfTrue="1" operator="notEqual">
      <formula>NH_NA</formula>
    </cfRule>
  </conditionalFormatting>
  <conditionalFormatting sqref="AL18">
    <cfRule type="cellIs" dxfId="368" priority="56" stopIfTrue="1" operator="notEqual">
      <formula>WH_F</formula>
    </cfRule>
  </conditionalFormatting>
  <conditionalFormatting sqref="AM18">
    <cfRule type="cellIs" dxfId="367" priority="55" stopIfTrue="1" operator="notEqual">
      <formula>WH_M</formula>
    </cfRule>
  </conditionalFormatting>
  <conditionalFormatting sqref="AN18">
    <cfRule type="cellIs" dxfId="366" priority="24" stopIfTrue="1" operator="notEqual">
      <formula>WH_TW</formula>
    </cfRule>
  </conditionalFormatting>
  <conditionalFormatting sqref="AO18">
    <cfRule type="cellIs" dxfId="365" priority="23" stopIfTrue="1" operator="notEqual">
      <formula>WH_TM</formula>
    </cfRule>
  </conditionalFormatting>
  <conditionalFormatting sqref="AP18">
    <cfRule type="cellIs" dxfId="364" priority="22" stopIfTrue="1" operator="notEqual">
      <formula>WH_GNC</formula>
    </cfRule>
  </conditionalFormatting>
  <conditionalFormatting sqref="AQ18">
    <cfRule type="cellIs" dxfId="363" priority="39" stopIfTrue="1" operator="notEqual">
      <formula>WH_O</formula>
    </cfRule>
  </conditionalFormatting>
  <conditionalFormatting sqref="AR18">
    <cfRule type="cellIs" dxfId="362" priority="54" stopIfTrue="1" operator="notEqual">
      <formula>WH_NA</formula>
    </cfRule>
  </conditionalFormatting>
  <conditionalFormatting sqref="AS18">
    <cfRule type="cellIs" dxfId="361" priority="21" stopIfTrue="1" operator="notEqual">
      <formula>SOR_F</formula>
    </cfRule>
  </conditionalFormatting>
  <conditionalFormatting sqref="AT18">
    <cfRule type="cellIs" dxfId="360" priority="20" stopIfTrue="1" operator="notEqual">
      <formula>SOR_M</formula>
    </cfRule>
  </conditionalFormatting>
  <conditionalFormatting sqref="AU18">
    <cfRule type="cellIs" dxfId="359" priority="19" stopIfTrue="1" operator="notEqual">
      <formula>SOR_TW</formula>
    </cfRule>
  </conditionalFormatting>
  <conditionalFormatting sqref="AV18">
    <cfRule type="cellIs" dxfId="358" priority="18" stopIfTrue="1" operator="notEqual">
      <formula>SOR_TM</formula>
    </cfRule>
  </conditionalFormatting>
  <conditionalFormatting sqref="AW18">
    <cfRule type="cellIs" dxfId="357" priority="17" stopIfTrue="1" operator="notEqual">
      <formula>SOR_GNC</formula>
    </cfRule>
  </conditionalFormatting>
  <conditionalFormatting sqref="AX18">
    <cfRule type="cellIs" dxfId="356" priority="16" stopIfTrue="1" operator="notEqual">
      <formula>SOR_O</formula>
    </cfRule>
  </conditionalFormatting>
  <conditionalFormatting sqref="AY18">
    <cfRule type="cellIs" dxfId="355" priority="15" stopIfTrue="1" operator="notEqual">
      <formula>SOR_NA</formula>
    </cfRule>
  </conditionalFormatting>
  <conditionalFormatting sqref="AZ18">
    <cfRule type="cellIs" dxfId="354" priority="50" stopIfTrue="1" operator="notEqual">
      <formula>RMR_F</formula>
    </cfRule>
  </conditionalFormatting>
  <conditionalFormatting sqref="BA18">
    <cfRule type="cellIs" dxfId="353" priority="49" stopIfTrue="1" operator="notEqual">
      <formula>RMR_M</formula>
    </cfRule>
  </conditionalFormatting>
  <conditionalFormatting sqref="BB18">
    <cfRule type="cellIs" dxfId="352" priority="14" stopIfTrue="1" operator="notEqual">
      <formula>RMR_TW</formula>
    </cfRule>
  </conditionalFormatting>
  <conditionalFormatting sqref="BC18">
    <cfRule type="cellIs" dxfId="351" priority="13" stopIfTrue="1" operator="notEqual">
      <formula>RMR_TM</formula>
    </cfRule>
  </conditionalFormatting>
  <conditionalFormatting sqref="BD18">
    <cfRule type="cellIs" dxfId="350" priority="12" stopIfTrue="1" operator="notEqual">
      <formula>RMR_GNC</formula>
    </cfRule>
  </conditionalFormatting>
  <conditionalFormatting sqref="BE18">
    <cfRule type="cellIs" dxfId="349" priority="38" stopIfTrue="1" operator="notEqual">
      <formula>RMR_O</formula>
    </cfRule>
  </conditionalFormatting>
  <conditionalFormatting sqref="BF18">
    <cfRule type="cellIs" dxfId="348" priority="48" stopIfTrue="1" operator="notEqual">
      <formula>RMR_NA</formula>
    </cfRule>
  </conditionalFormatting>
  <conditionalFormatting sqref="BG18">
    <cfRule type="cellIs" dxfId="347" priority="47" stopIfTrue="1" operator="notEqual">
      <formula>RNA_F</formula>
    </cfRule>
  </conditionalFormatting>
  <conditionalFormatting sqref="BH18">
    <cfRule type="cellIs" dxfId="346" priority="46" stopIfTrue="1" operator="notEqual">
      <formula>RNA_M</formula>
    </cfRule>
  </conditionalFormatting>
  <conditionalFormatting sqref="BI18">
    <cfRule type="cellIs" dxfId="345" priority="11" stopIfTrue="1" operator="notEqual">
      <formula>RNA_TW</formula>
    </cfRule>
  </conditionalFormatting>
  <conditionalFormatting sqref="BJ18">
    <cfRule type="cellIs" dxfId="344" priority="10" stopIfTrue="1" operator="notEqual">
      <formula>RNA_TM</formula>
    </cfRule>
  </conditionalFormatting>
  <conditionalFormatting sqref="BK18">
    <cfRule type="cellIs" dxfId="343" priority="9" stopIfTrue="1" operator="notEqual">
      <formula>RNA_GNC</formula>
    </cfRule>
  </conditionalFormatting>
  <conditionalFormatting sqref="BL18">
    <cfRule type="cellIs" dxfId="342" priority="37" stopIfTrue="1" operator="notEqual">
      <formula>RNA_O</formula>
    </cfRule>
  </conditionalFormatting>
  <conditionalFormatting sqref="BM18">
    <cfRule type="cellIs" dxfId="341" priority="45" stopIfTrue="1" operator="notEqual">
      <formula>RNA_NA</formula>
    </cfRule>
  </conditionalFormatting>
  <dataValidations count="8">
    <dataValidation type="custom" allowBlank="1" showInputMessage="1" showErrorMessage="1" errorTitle="CAUTION" error="Do not enter, this is an automatically calculated total of gender Not Available" sqref="BO18:BX18 AI19:AS19" xr:uid="{2E04FCE0-FFFB-435F-B7D2-0F4D79851B8E}">
      <formula1>"None"</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1:R11" xr:uid="{5D7498BB-492A-47FB-9D14-F0371B109C43}">
      <formula1>2</formula1>
    </dataValidation>
    <dataValidation type="textLength" operator="lessThanOrEqual" allowBlank="1" showErrorMessage="1" error="The note you are trying to enter is too long for this field (greater than 255 characters). Please use the General Comments sheet for this note!" sqref="B22:R24" xr:uid="{55E4550A-9656-4DB2-9EBB-49FD48B2DCFE}">
      <formula1>255</formula1>
    </dataValidation>
    <dataValidation type="date" operator="greaterThan" allowBlank="1" showInputMessage="1" showErrorMessage="1" errorTitle="INVALID DATE!" error="Report Period End Date cannot be before Begin Date." sqref="K10:R10" xr:uid="{F5A50121-3AFE-4E58-9C3B-039E25199C76}">
      <formula1>C10</formula1>
    </dataValidation>
    <dataValidation type="date" operator="greaterThanOrEqual" allowBlank="1" showInputMessage="1" showErrorMessage="1" errorTitle="INVALID DATE!" error="Please enter a valid Start Date." sqref="C10" xr:uid="{CF5F16EF-9A30-4E95-8692-A46422672203}">
      <formula1>43466</formula1>
    </dataValidation>
    <dataValidation type="custom" allowBlank="1" showInputMessage="1" showErrorMessage="1" errorTitle="CAUTION" error="Do not enter, this is an automatically calculated total!" sqref="I14:I17 B14:H17" xr:uid="{CADFCD9D-099D-46CD-86FB-65A79E5CBAE4}">
      <formula1>"None"</formula1>
    </dataValidation>
    <dataValidation type="custom" allowBlank="1" showInputMessage="1" showErrorMessage="1" errorTitle="CAUTION" error="Do not enter, this is an automatically calculated total!" promptTitle="CAUTION" prompt="IF RED, number does not match Total in Table 2A." sqref="AU18 AV18:BM18 J18:AT18 I18 B18:I18 B18:H18" xr:uid="{0B3C3E34-715F-4D1A-8E63-1B18264D33D1}">
      <formula1>"None"</formula1>
    </dataValidation>
    <dataValidation type="whole" allowBlank="1" showErrorMessage="1" errorTitle="Caution!" error="This is a numeric field. Please enter whole numbers only!" promptTitle="Caution" prompt="Do Not  Enter Data for Hispanic if already added in Table 2A" sqref="J14:BM17" xr:uid="{3871B8BB-3483-4EDC-8B7E-BCE0E0E08594}">
      <formula1>0</formula1>
      <formula2>1000000</formula2>
    </dataValidation>
  </dataValidations>
  <pageMargins left="0.75" right="0.75" top="1" bottom="1" header="0.5" footer="0.5"/>
  <pageSetup scale="96" orientation="portrait" r:id="rId1"/>
  <headerFooter alignWithMargins="0">
    <oddFooter>&amp;LFY 2024 Uniform Reporting System (URS)</oddFooter>
  </headerFooter>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161925</xdr:colOff>
                    <xdr:row>19</xdr:row>
                    <xdr:rowOff>0</xdr:rowOff>
                  </from>
                  <to>
                    <xdr:col>3</xdr:col>
                    <xdr:colOff>247650</xdr:colOff>
                    <xdr:row>20</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19050</xdr:colOff>
                    <xdr:row>18</xdr:row>
                    <xdr:rowOff>152400</xdr:rowOff>
                  </from>
                  <to>
                    <xdr:col>9</xdr:col>
                    <xdr:colOff>514350</xdr:colOff>
                    <xdr:row>20</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85725</xdr:colOff>
                    <xdr:row>19</xdr:row>
                    <xdr:rowOff>0</xdr:rowOff>
                  </from>
                  <to>
                    <xdr:col>14</xdr:col>
                    <xdr:colOff>638175</xdr:colOff>
                    <xdr:row>20</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12F02-832E-47A3-8E91-1064FF051F7A}">
  <sheetPr codeName="Sheet10"/>
  <dimension ref="A1:AE23"/>
  <sheetViews>
    <sheetView showGridLines="0" zoomScaleNormal="100" workbookViewId="0">
      <pane xSplit="1" topLeftCell="B1" activePane="topRight" state="frozen"/>
      <selection activeCell="E44" sqref="E44"/>
      <selection pane="topRight" activeCell="AA16" sqref="AA16"/>
    </sheetView>
  </sheetViews>
  <sheetFormatPr defaultRowHeight="12.75" x14ac:dyDescent="0.2"/>
  <cols>
    <col min="1" max="1" width="19.7109375" customWidth="1"/>
    <col min="2" max="30" width="11.7109375" customWidth="1"/>
    <col min="31" max="32" width="8.7109375" customWidth="1"/>
  </cols>
  <sheetData>
    <row r="1" spans="1:31" x14ac:dyDescent="0.2">
      <c r="A1" s="4" t="s">
        <v>151</v>
      </c>
    </row>
    <row r="2" spans="1:31" x14ac:dyDescent="0.2">
      <c r="A2" s="6"/>
    </row>
    <row r="3" spans="1:31" ht="42.75" customHeight="1" x14ac:dyDescent="0.2">
      <c r="A3" s="1003" t="s">
        <v>725</v>
      </c>
      <c r="B3" s="1003"/>
      <c r="C3" s="1003"/>
      <c r="D3" s="1003"/>
      <c r="E3" s="1003"/>
      <c r="F3" s="1003"/>
      <c r="G3" s="1003"/>
      <c r="H3" s="1003"/>
      <c r="I3" s="1003"/>
      <c r="J3" s="1003"/>
      <c r="K3" s="1003"/>
      <c r="L3" s="1003"/>
      <c r="M3" s="1003"/>
      <c r="N3" s="1003"/>
      <c r="O3" s="1003"/>
      <c r="P3" s="1003"/>
      <c r="Q3" s="1003"/>
      <c r="R3" s="1003"/>
    </row>
    <row r="4" spans="1:31" ht="8.25" customHeight="1" x14ac:dyDescent="0.2"/>
    <row r="5" spans="1:31" ht="18" customHeight="1" x14ac:dyDescent="0.25">
      <c r="A5" s="229" t="s">
        <v>80</v>
      </c>
    </row>
    <row r="6" spans="1:31" ht="8.4499999999999993" customHeight="1" x14ac:dyDescent="0.2">
      <c r="W6" s="244"/>
    </row>
    <row r="7" spans="1:31" s="261" customFormat="1" x14ac:dyDescent="0.2">
      <c r="A7" s="261" t="s">
        <v>144</v>
      </c>
    </row>
    <row r="8" spans="1:31" s="261" customFormat="1" ht="8.1" customHeight="1" x14ac:dyDescent="0.2"/>
    <row r="9" spans="1:31" x14ac:dyDescent="0.2">
      <c r="A9" s="9" t="s">
        <v>152</v>
      </c>
      <c r="B9" s="251"/>
      <c r="C9" s="252"/>
      <c r="D9" s="252"/>
      <c r="E9" s="252"/>
      <c r="F9" s="252"/>
      <c r="G9" s="252"/>
      <c r="H9" s="252"/>
      <c r="I9" s="252"/>
      <c r="J9" s="252"/>
      <c r="K9" s="252"/>
      <c r="L9" s="252"/>
      <c r="M9" s="252"/>
      <c r="N9" s="252"/>
      <c r="O9" s="252"/>
      <c r="P9" s="252"/>
      <c r="Q9" s="252"/>
      <c r="R9" s="252"/>
    </row>
    <row r="10" spans="1:31" x14ac:dyDescent="0.2">
      <c r="A10" s="9" t="s">
        <v>382</v>
      </c>
      <c r="B10" s="233" t="s">
        <v>82</v>
      </c>
      <c r="C10" s="1008">
        <v>45108</v>
      </c>
      <c r="D10" s="1008"/>
      <c r="E10" s="1008"/>
      <c r="F10" s="1008"/>
      <c r="G10" s="1008"/>
      <c r="H10" s="1008"/>
      <c r="I10" s="1008"/>
      <c r="J10" s="233" t="s">
        <v>74</v>
      </c>
      <c r="K10" s="1008">
        <v>45473</v>
      </c>
      <c r="L10" s="1008"/>
      <c r="M10" s="1008"/>
      <c r="N10" s="1008"/>
      <c r="O10" s="1008"/>
      <c r="P10" s="1008"/>
      <c r="Q10" s="1008"/>
      <c r="R10" s="1008"/>
    </row>
    <row r="11" spans="1:31" x14ac:dyDescent="0.2">
      <c r="A11" s="9" t="s">
        <v>75</v>
      </c>
      <c r="B11" s="979" t="s">
        <v>921</v>
      </c>
      <c r="C11" s="962"/>
      <c r="D11" s="962"/>
      <c r="E11" s="962"/>
      <c r="F11" s="962"/>
      <c r="G11" s="962"/>
      <c r="H11" s="962"/>
      <c r="I11" s="962"/>
      <c r="J11" s="962"/>
      <c r="K11" s="962"/>
      <c r="L11" s="962"/>
      <c r="M11" s="962"/>
      <c r="N11" s="962"/>
      <c r="O11" s="962"/>
      <c r="P11" s="962"/>
      <c r="Q11" s="962"/>
      <c r="R11" s="963"/>
    </row>
    <row r="12" spans="1:31" s="236" customFormat="1" ht="23.45" customHeight="1" x14ac:dyDescent="0.2">
      <c r="A12" s="235"/>
      <c r="B12" s="967" t="s">
        <v>112</v>
      </c>
      <c r="C12" s="967"/>
      <c r="D12" s="967"/>
      <c r="E12" s="967"/>
      <c r="F12" s="967"/>
      <c r="G12" s="967"/>
      <c r="H12" s="967"/>
      <c r="I12" s="967" t="s">
        <v>113</v>
      </c>
      <c r="J12" s="967"/>
      <c r="K12" s="967"/>
      <c r="L12" s="967"/>
      <c r="M12" s="967"/>
      <c r="N12" s="967"/>
      <c r="O12" s="967"/>
      <c r="P12" s="967" t="s">
        <v>153</v>
      </c>
      <c r="Q12" s="967"/>
      <c r="R12" s="967"/>
      <c r="S12" s="967"/>
      <c r="T12" s="967"/>
      <c r="U12" s="967"/>
      <c r="V12" s="967"/>
      <c r="W12" s="1029" t="s">
        <v>83</v>
      </c>
      <c r="X12" s="1029"/>
      <c r="Y12" s="1029"/>
      <c r="Z12" s="1029"/>
      <c r="AA12" s="1029"/>
      <c r="AB12" s="1029"/>
      <c r="AC12" s="1029"/>
      <c r="AD12" s="1029"/>
    </row>
    <row r="13" spans="1:31" s="236" customFormat="1" ht="36" x14ac:dyDescent="0.2">
      <c r="A13" s="237"/>
      <c r="B13" s="238" t="s">
        <v>91</v>
      </c>
      <c r="C13" s="238" t="s">
        <v>92</v>
      </c>
      <c r="D13" s="238" t="s">
        <v>477</v>
      </c>
      <c r="E13" s="238" t="s">
        <v>531</v>
      </c>
      <c r="F13" s="238" t="s">
        <v>478</v>
      </c>
      <c r="G13" s="238" t="s">
        <v>95</v>
      </c>
      <c r="H13" s="238" t="s">
        <v>94</v>
      </c>
      <c r="I13" s="238" t="s">
        <v>91</v>
      </c>
      <c r="J13" s="238" t="s">
        <v>92</v>
      </c>
      <c r="K13" s="238" t="s">
        <v>477</v>
      </c>
      <c r="L13" s="238" t="s">
        <v>531</v>
      </c>
      <c r="M13" s="238" t="s">
        <v>478</v>
      </c>
      <c r="N13" s="238" t="s">
        <v>95</v>
      </c>
      <c r="O13" s="238" t="s">
        <v>94</v>
      </c>
      <c r="P13" s="238" t="s">
        <v>91</v>
      </c>
      <c r="Q13" s="238" t="s">
        <v>92</v>
      </c>
      <c r="R13" s="238" t="s">
        <v>477</v>
      </c>
      <c r="S13" s="238" t="s">
        <v>531</v>
      </c>
      <c r="T13" s="238" t="s">
        <v>478</v>
      </c>
      <c r="U13" s="238" t="s">
        <v>95</v>
      </c>
      <c r="V13" s="238" t="s">
        <v>94</v>
      </c>
      <c r="W13" s="238" t="s">
        <v>91</v>
      </c>
      <c r="X13" s="238" t="s">
        <v>92</v>
      </c>
      <c r="Y13" s="238" t="s">
        <v>477</v>
      </c>
      <c r="Z13" s="238" t="s">
        <v>531</v>
      </c>
      <c r="AA13" s="238" t="s">
        <v>478</v>
      </c>
      <c r="AB13" s="238" t="s">
        <v>95</v>
      </c>
      <c r="AC13" s="238" t="s">
        <v>94</v>
      </c>
      <c r="AD13" s="291" t="s">
        <v>83</v>
      </c>
    </row>
    <row r="14" spans="1:31" ht="12.95" customHeight="1" x14ac:dyDescent="0.2">
      <c r="A14" s="286" t="s">
        <v>154</v>
      </c>
      <c r="B14" s="49">
        <v>11425</v>
      </c>
      <c r="C14" s="17">
        <v>10553</v>
      </c>
      <c r="D14" s="17"/>
      <c r="E14" s="17"/>
      <c r="F14" s="17"/>
      <c r="G14" s="17"/>
      <c r="H14" s="17">
        <v>38</v>
      </c>
      <c r="I14" s="17">
        <v>1442</v>
      </c>
      <c r="J14" s="17">
        <v>1252</v>
      </c>
      <c r="K14" s="17"/>
      <c r="L14" s="17"/>
      <c r="M14" s="17"/>
      <c r="N14" s="17"/>
      <c r="O14" s="17">
        <v>7</v>
      </c>
      <c r="P14" s="17">
        <v>1298</v>
      </c>
      <c r="Q14" s="17">
        <v>1342</v>
      </c>
      <c r="R14" s="17"/>
      <c r="S14" s="17"/>
      <c r="T14" s="17"/>
      <c r="U14" s="17"/>
      <c r="V14" s="17">
        <v>29</v>
      </c>
      <c r="W14" s="189">
        <f t="shared" ref="W14:AC18" si="0">P14+I14+B14</f>
        <v>14165</v>
      </c>
      <c r="X14" s="189">
        <f t="shared" si="0"/>
        <v>13147</v>
      </c>
      <c r="Y14" s="189">
        <f t="shared" si="0"/>
        <v>0</v>
      </c>
      <c r="Z14" s="189">
        <f t="shared" si="0"/>
        <v>0</v>
      </c>
      <c r="AA14" s="189">
        <f t="shared" si="0"/>
        <v>0</v>
      </c>
      <c r="AB14" s="189">
        <f t="shared" si="0"/>
        <v>0</v>
      </c>
      <c r="AC14" s="189">
        <f t="shared" si="0"/>
        <v>74</v>
      </c>
      <c r="AD14" s="189">
        <f>SUM(W14:AC14)</f>
        <v>27386</v>
      </c>
      <c r="AE14" s="264"/>
    </row>
    <row r="15" spans="1:31" ht="25.5" x14ac:dyDescent="0.2">
      <c r="A15" s="286" t="s">
        <v>819</v>
      </c>
      <c r="B15" s="49">
        <v>4601</v>
      </c>
      <c r="C15" s="17">
        <v>3761</v>
      </c>
      <c r="D15" s="17"/>
      <c r="E15" s="17"/>
      <c r="F15" s="17"/>
      <c r="G15" s="17"/>
      <c r="H15" s="17">
        <v>5</v>
      </c>
      <c r="I15" s="17">
        <v>152</v>
      </c>
      <c r="J15" s="17">
        <v>145</v>
      </c>
      <c r="K15" s="17"/>
      <c r="L15" s="17"/>
      <c r="M15" s="17"/>
      <c r="N15" s="17"/>
      <c r="O15" s="17">
        <v>0</v>
      </c>
      <c r="P15" s="17">
        <v>247</v>
      </c>
      <c r="Q15" s="17">
        <v>256</v>
      </c>
      <c r="R15" s="17"/>
      <c r="S15" s="17"/>
      <c r="T15" s="17"/>
      <c r="U15" s="17"/>
      <c r="V15" s="17">
        <v>1</v>
      </c>
      <c r="W15" s="189">
        <f t="shared" si="0"/>
        <v>5000</v>
      </c>
      <c r="X15" s="189">
        <f t="shared" si="0"/>
        <v>4162</v>
      </c>
      <c r="Y15" s="189">
        <f t="shared" si="0"/>
        <v>0</v>
      </c>
      <c r="Z15" s="189">
        <f t="shared" si="0"/>
        <v>0</v>
      </c>
      <c r="AA15" s="189">
        <f t="shared" si="0"/>
        <v>0</v>
      </c>
      <c r="AB15" s="189">
        <f t="shared" si="0"/>
        <v>0</v>
      </c>
      <c r="AC15" s="189">
        <f t="shared" si="0"/>
        <v>6</v>
      </c>
      <c r="AD15" s="189">
        <f>SUM(W15:AC15)</f>
        <v>9168</v>
      </c>
      <c r="AE15" s="264"/>
    </row>
    <row r="16" spans="1:31" ht="37.5" customHeight="1" x14ac:dyDescent="0.2">
      <c r="A16" s="286" t="s">
        <v>145</v>
      </c>
      <c r="B16" s="49">
        <v>0</v>
      </c>
      <c r="C16" s="17">
        <v>0</v>
      </c>
      <c r="D16" s="17"/>
      <c r="E16" s="17"/>
      <c r="F16" s="17"/>
      <c r="G16" s="17"/>
      <c r="H16" s="17">
        <v>0</v>
      </c>
      <c r="I16" s="17">
        <v>0</v>
      </c>
      <c r="J16" s="17">
        <v>0</v>
      </c>
      <c r="K16" s="17"/>
      <c r="L16" s="17"/>
      <c r="M16" s="17"/>
      <c r="N16" s="17"/>
      <c r="O16" s="17">
        <v>0</v>
      </c>
      <c r="P16" s="17">
        <v>0</v>
      </c>
      <c r="Q16" s="40">
        <v>0</v>
      </c>
      <c r="R16" s="40"/>
      <c r="S16" s="40"/>
      <c r="T16" s="40"/>
      <c r="U16" s="40"/>
      <c r="V16" s="17">
        <v>0</v>
      </c>
      <c r="W16" s="189">
        <f t="shared" si="0"/>
        <v>0</v>
      </c>
      <c r="X16" s="189">
        <f t="shared" si="0"/>
        <v>0</v>
      </c>
      <c r="Y16" s="189">
        <f t="shared" si="0"/>
        <v>0</v>
      </c>
      <c r="Z16" s="189">
        <f t="shared" si="0"/>
        <v>0</v>
      </c>
      <c r="AA16" s="189">
        <f t="shared" si="0"/>
        <v>0</v>
      </c>
      <c r="AB16" s="189">
        <f t="shared" si="0"/>
        <v>0</v>
      </c>
      <c r="AC16" s="189">
        <f t="shared" si="0"/>
        <v>0</v>
      </c>
      <c r="AD16" s="189">
        <f>SUM(W16:AC16)</f>
        <v>0</v>
      </c>
      <c r="AE16" s="264"/>
    </row>
    <row r="17" spans="1:31" ht="24" x14ac:dyDescent="0.2">
      <c r="A17" s="884" t="s">
        <v>146</v>
      </c>
      <c r="B17" s="49">
        <v>10902</v>
      </c>
      <c r="C17" s="17">
        <v>9596</v>
      </c>
      <c r="D17" s="17"/>
      <c r="E17" s="17"/>
      <c r="F17" s="17"/>
      <c r="G17" s="17"/>
      <c r="H17" s="17">
        <v>44</v>
      </c>
      <c r="I17" s="17">
        <v>841</v>
      </c>
      <c r="J17" s="17">
        <v>841</v>
      </c>
      <c r="K17" s="17"/>
      <c r="L17" s="17"/>
      <c r="M17" s="17"/>
      <c r="N17" s="17"/>
      <c r="O17" s="17">
        <v>7</v>
      </c>
      <c r="P17" s="17">
        <v>1946</v>
      </c>
      <c r="Q17" s="17">
        <v>2206</v>
      </c>
      <c r="R17" s="17"/>
      <c r="S17" s="17"/>
      <c r="T17" s="17"/>
      <c r="U17" s="17"/>
      <c r="V17" s="17">
        <v>18</v>
      </c>
      <c r="W17" s="189">
        <f t="shared" si="0"/>
        <v>13689</v>
      </c>
      <c r="X17" s="189">
        <f t="shared" si="0"/>
        <v>12643</v>
      </c>
      <c r="Y17" s="189">
        <f t="shared" si="0"/>
        <v>0</v>
      </c>
      <c r="Z17" s="189">
        <f t="shared" si="0"/>
        <v>0</v>
      </c>
      <c r="AA17" s="189">
        <f t="shared" si="0"/>
        <v>0</v>
      </c>
      <c r="AB17" s="189">
        <f t="shared" si="0"/>
        <v>0</v>
      </c>
      <c r="AC17" s="189">
        <f t="shared" si="0"/>
        <v>69</v>
      </c>
      <c r="AD17" s="189">
        <f>SUM(W17:AC17)</f>
        <v>26401</v>
      </c>
      <c r="AE17" s="264"/>
    </row>
    <row r="18" spans="1:31" ht="15.75" customHeight="1" x14ac:dyDescent="0.2">
      <c r="A18" s="292" t="s">
        <v>83</v>
      </c>
      <c r="B18" s="189">
        <f>SUM(B14:B17)</f>
        <v>26928</v>
      </c>
      <c r="C18" s="189">
        <f t="shared" ref="C18:V18" si="1">SUM(C14:C17)</f>
        <v>23910</v>
      </c>
      <c r="D18" s="189">
        <f t="shared" si="1"/>
        <v>0</v>
      </c>
      <c r="E18" s="189">
        <f t="shared" si="1"/>
        <v>0</v>
      </c>
      <c r="F18" s="189">
        <f t="shared" si="1"/>
        <v>0</v>
      </c>
      <c r="G18" s="189">
        <f t="shared" si="1"/>
        <v>0</v>
      </c>
      <c r="H18" s="189">
        <f t="shared" si="1"/>
        <v>87</v>
      </c>
      <c r="I18" s="189">
        <f t="shared" si="1"/>
        <v>2435</v>
      </c>
      <c r="J18" s="189">
        <f t="shared" si="1"/>
        <v>2238</v>
      </c>
      <c r="K18" s="189">
        <f t="shared" si="1"/>
        <v>0</v>
      </c>
      <c r="L18" s="189">
        <f t="shared" si="1"/>
        <v>0</v>
      </c>
      <c r="M18" s="189">
        <f t="shared" si="1"/>
        <v>0</v>
      </c>
      <c r="N18" s="189">
        <f t="shared" si="1"/>
        <v>0</v>
      </c>
      <c r="O18" s="189">
        <f t="shared" si="1"/>
        <v>14</v>
      </c>
      <c r="P18" s="189">
        <f t="shared" si="1"/>
        <v>3491</v>
      </c>
      <c r="Q18" s="189">
        <f t="shared" si="1"/>
        <v>3804</v>
      </c>
      <c r="R18" s="189">
        <f t="shared" si="1"/>
        <v>0</v>
      </c>
      <c r="S18" s="189">
        <f t="shared" si="1"/>
        <v>0</v>
      </c>
      <c r="T18" s="189">
        <f t="shared" si="1"/>
        <v>0</v>
      </c>
      <c r="U18" s="189">
        <f t="shared" si="1"/>
        <v>0</v>
      </c>
      <c r="V18" s="189">
        <f t="shared" si="1"/>
        <v>48</v>
      </c>
      <c r="W18" s="189">
        <f t="shared" si="0"/>
        <v>32854</v>
      </c>
      <c r="X18" s="189">
        <f t="shared" si="0"/>
        <v>29952</v>
      </c>
      <c r="Y18" s="189">
        <f t="shared" si="0"/>
        <v>0</v>
      </c>
      <c r="Z18" s="189">
        <f t="shared" si="0"/>
        <v>0</v>
      </c>
      <c r="AA18" s="189">
        <f t="shared" si="0"/>
        <v>0</v>
      </c>
      <c r="AB18" s="189">
        <f t="shared" si="0"/>
        <v>0</v>
      </c>
      <c r="AC18" s="189">
        <f t="shared" si="0"/>
        <v>149</v>
      </c>
      <c r="AD18" s="189">
        <f>SUM(W18:AC18)</f>
        <v>62955</v>
      </c>
      <c r="AE18" s="264"/>
    </row>
    <row r="19" spans="1:31" ht="24" customHeight="1" x14ac:dyDescent="0.2">
      <c r="A19" s="248" t="s">
        <v>492</v>
      </c>
      <c r="B19" s="970"/>
      <c r="C19" s="971"/>
      <c r="D19" s="971"/>
      <c r="E19" s="971"/>
      <c r="F19" s="971"/>
      <c r="G19" s="971"/>
      <c r="H19" s="971"/>
      <c r="I19" s="971"/>
      <c r="J19" s="971"/>
      <c r="K19" s="971"/>
      <c r="L19" s="971"/>
      <c r="M19" s="971"/>
      <c r="N19" s="971"/>
      <c r="O19" s="971"/>
      <c r="P19" s="971"/>
      <c r="Q19" s="971"/>
      <c r="R19" s="972"/>
    </row>
    <row r="20" spans="1:31" ht="24" x14ac:dyDescent="0.2">
      <c r="A20" s="248" t="s">
        <v>724</v>
      </c>
      <c r="B20" s="970"/>
      <c r="C20" s="971"/>
      <c r="D20" s="971"/>
      <c r="E20" s="971"/>
      <c r="F20" s="971"/>
      <c r="G20" s="971"/>
      <c r="H20" s="971"/>
      <c r="I20" s="971"/>
      <c r="J20" s="971"/>
      <c r="K20" s="971"/>
      <c r="L20" s="971"/>
      <c r="M20" s="971"/>
      <c r="N20" s="971"/>
      <c r="O20" s="971"/>
      <c r="P20" s="971"/>
      <c r="Q20" s="971"/>
      <c r="R20" s="972"/>
    </row>
    <row r="21" spans="1:31" ht="24" customHeight="1" x14ac:dyDescent="0.2">
      <c r="A21" s="248" t="s">
        <v>110</v>
      </c>
      <c r="B21" s="970" t="s">
        <v>934</v>
      </c>
      <c r="C21" s="971"/>
      <c r="D21" s="971"/>
      <c r="E21" s="971"/>
      <c r="F21" s="971"/>
      <c r="G21" s="971"/>
      <c r="H21" s="971"/>
      <c r="I21" s="971"/>
      <c r="J21" s="971"/>
      <c r="K21" s="971"/>
      <c r="L21" s="971"/>
      <c r="M21" s="971"/>
      <c r="N21" s="971"/>
      <c r="O21" s="971"/>
      <c r="P21" s="971"/>
      <c r="Q21" s="971"/>
      <c r="R21" s="972"/>
    </row>
    <row r="22" spans="1:31" ht="8.4499999999999993" customHeight="1" x14ac:dyDescent="0.2"/>
    <row r="23" spans="1:31" ht="41.25" customHeight="1" x14ac:dyDescent="0.2">
      <c r="A23" s="1028" t="s">
        <v>723</v>
      </c>
      <c r="B23" s="1028"/>
      <c r="C23" s="1028"/>
      <c r="D23" s="1028"/>
      <c r="E23" s="1028"/>
      <c r="F23" s="1028"/>
      <c r="G23" s="1028"/>
      <c r="H23" s="1028"/>
      <c r="I23" s="1028"/>
      <c r="J23" s="1028"/>
      <c r="K23" s="1028"/>
      <c r="L23" s="1028"/>
      <c r="M23" s="1028"/>
      <c r="N23" s="1028"/>
      <c r="O23" s="1028"/>
      <c r="P23" s="1028"/>
      <c r="Q23" s="1028"/>
      <c r="R23" s="1028"/>
    </row>
  </sheetData>
  <mergeCells count="12">
    <mergeCell ref="W12:AD12"/>
    <mergeCell ref="B19:R19"/>
    <mergeCell ref="B20:R20"/>
    <mergeCell ref="B21:R21"/>
    <mergeCell ref="A23:R23"/>
    <mergeCell ref="A3:R3"/>
    <mergeCell ref="C10:I10"/>
    <mergeCell ref="K10:R10"/>
    <mergeCell ref="B11:R11"/>
    <mergeCell ref="B12:H12"/>
    <mergeCell ref="I12:O12"/>
    <mergeCell ref="P12:V12"/>
  </mergeCells>
  <conditionalFormatting sqref="W14">
    <cfRule type="cellIs" dxfId="340" priority="21" stopIfTrue="1" operator="notEqual">
      <formula>totalf_5a_1</formula>
    </cfRule>
  </conditionalFormatting>
  <conditionalFormatting sqref="W15">
    <cfRule type="cellIs" dxfId="339" priority="22" stopIfTrue="1" operator="notEqual">
      <formula>totalf_5a_2</formula>
    </cfRule>
  </conditionalFormatting>
  <conditionalFormatting sqref="W16">
    <cfRule type="cellIs" dxfId="338" priority="23" stopIfTrue="1" operator="notEqual">
      <formula>totalf_5a_3</formula>
    </cfRule>
  </conditionalFormatting>
  <conditionalFormatting sqref="W17">
    <cfRule type="cellIs" dxfId="337" priority="24" stopIfTrue="1" operator="notEqual">
      <formula>totalf_5a_4</formula>
    </cfRule>
  </conditionalFormatting>
  <conditionalFormatting sqref="W18">
    <cfRule type="cellIs" dxfId="336" priority="25" stopIfTrue="1" operator="notEqual">
      <formula>totalf_5a_t</formula>
    </cfRule>
  </conditionalFormatting>
  <conditionalFormatting sqref="X14">
    <cfRule type="cellIs" dxfId="335" priority="26" stopIfTrue="1" operator="notEqual">
      <formula>totalm_5a_1</formula>
    </cfRule>
  </conditionalFormatting>
  <conditionalFormatting sqref="X15">
    <cfRule type="cellIs" dxfId="334" priority="27" stopIfTrue="1" operator="notEqual">
      <formula>totalm_5a_2</formula>
    </cfRule>
  </conditionalFormatting>
  <conditionalFormatting sqref="X16">
    <cfRule type="cellIs" dxfId="333" priority="28" stopIfTrue="1" operator="notEqual">
      <formula>totalm_5a_3</formula>
    </cfRule>
  </conditionalFormatting>
  <conditionalFormatting sqref="X17">
    <cfRule type="cellIs" dxfId="332" priority="29" stopIfTrue="1" operator="notEqual">
      <formula>totalm_5a_4</formula>
    </cfRule>
  </conditionalFormatting>
  <conditionalFormatting sqref="X18">
    <cfRule type="cellIs" dxfId="331" priority="30" stopIfTrue="1" operator="notEqual">
      <formula>totalm_5a_t</formula>
    </cfRule>
  </conditionalFormatting>
  <conditionalFormatting sqref="Y14">
    <cfRule type="cellIs" dxfId="330" priority="15" stopIfTrue="1" operator="notEqual">
      <formula>totaltw_5a_1</formula>
    </cfRule>
  </conditionalFormatting>
  <conditionalFormatting sqref="Y15">
    <cfRule type="cellIs" dxfId="329" priority="14" stopIfTrue="1" operator="notEqual">
      <formula>totaltw_5a_2</formula>
    </cfRule>
  </conditionalFormatting>
  <conditionalFormatting sqref="Y16">
    <cfRule type="cellIs" dxfId="328" priority="13" stopIfTrue="1" operator="notEqual">
      <formula>totaltw_5a_3</formula>
    </cfRule>
  </conditionalFormatting>
  <conditionalFormatting sqref="Y17">
    <cfRule type="cellIs" dxfId="327" priority="12" stopIfTrue="1" operator="notEqual">
      <formula>totaltw_5a_4</formula>
    </cfRule>
  </conditionalFormatting>
  <conditionalFormatting sqref="Y18">
    <cfRule type="cellIs" dxfId="326" priority="11" stopIfTrue="1" operator="notEqual">
      <formula>totaltw_5a_t</formula>
    </cfRule>
  </conditionalFormatting>
  <conditionalFormatting sqref="Z14">
    <cfRule type="cellIs" dxfId="325" priority="6" stopIfTrue="1" operator="notEqual">
      <formula>totaltm_5a_1</formula>
    </cfRule>
  </conditionalFormatting>
  <conditionalFormatting sqref="Z15">
    <cfRule type="cellIs" dxfId="324" priority="7" stopIfTrue="1" operator="notEqual">
      <formula>totaltm_5a_2</formula>
    </cfRule>
  </conditionalFormatting>
  <conditionalFormatting sqref="Z16">
    <cfRule type="cellIs" dxfId="323" priority="8" stopIfTrue="1" operator="notEqual">
      <formula>totaltm_5a_3</formula>
    </cfRule>
  </conditionalFormatting>
  <conditionalFormatting sqref="Z17">
    <cfRule type="cellIs" dxfId="322" priority="9" stopIfTrue="1" operator="notEqual">
      <formula>totaltm_5a_4</formula>
    </cfRule>
  </conditionalFormatting>
  <conditionalFormatting sqref="Z18">
    <cfRule type="cellIs" dxfId="321" priority="10" stopIfTrue="1" operator="notEqual">
      <formula>totaltm_5a_t</formula>
    </cfRule>
  </conditionalFormatting>
  <conditionalFormatting sqref="AA14">
    <cfRule type="cellIs" dxfId="320" priority="5" stopIfTrue="1" operator="notEqual">
      <formula>totalgnc_5a_1</formula>
    </cfRule>
  </conditionalFormatting>
  <conditionalFormatting sqref="AA15">
    <cfRule type="cellIs" dxfId="319" priority="4" stopIfTrue="1" operator="notEqual">
      <formula>totalgnc_5a_2</formula>
    </cfRule>
  </conditionalFormatting>
  <conditionalFormatting sqref="AA16">
    <cfRule type="cellIs" dxfId="318" priority="3" stopIfTrue="1" operator="notEqual">
      <formula>totalgnc_5a_3</formula>
    </cfRule>
  </conditionalFormatting>
  <conditionalFormatting sqref="AA17">
    <cfRule type="cellIs" dxfId="317" priority="2" stopIfTrue="1" operator="notEqual">
      <formula>totalgnc_5a_4</formula>
    </cfRule>
  </conditionalFormatting>
  <conditionalFormatting sqref="AA18">
    <cfRule type="cellIs" dxfId="316" priority="1" stopIfTrue="1" operator="notEqual">
      <formula>totalgnc_5a_t</formula>
    </cfRule>
  </conditionalFormatting>
  <conditionalFormatting sqref="AB14">
    <cfRule type="cellIs" dxfId="315" priority="20" stopIfTrue="1" operator="notEqual">
      <formula>totalO_5a_1</formula>
    </cfRule>
  </conditionalFormatting>
  <conditionalFormatting sqref="AB15">
    <cfRule type="cellIs" dxfId="314" priority="19" stopIfTrue="1" operator="notEqual">
      <formula>totalO_5a_2</formula>
    </cfRule>
  </conditionalFormatting>
  <conditionalFormatting sqref="AB16">
    <cfRule type="cellIs" dxfId="313" priority="18" stopIfTrue="1" operator="notEqual">
      <formula>totalO_5a_3</formula>
    </cfRule>
  </conditionalFormatting>
  <conditionalFormatting sqref="AB17">
    <cfRule type="cellIs" dxfId="312" priority="17" stopIfTrue="1" operator="notEqual">
      <formula>totalO_5a_4</formula>
    </cfRule>
  </conditionalFormatting>
  <conditionalFormatting sqref="AB18">
    <cfRule type="cellIs" dxfId="311" priority="16" stopIfTrue="1" operator="notEqual">
      <formula>totalO_5a_t</formula>
    </cfRule>
  </conditionalFormatting>
  <conditionalFormatting sqref="AC14">
    <cfRule type="cellIs" dxfId="310" priority="31" stopIfTrue="1" operator="notEqual">
      <formula>totalna_5a_1</formula>
    </cfRule>
  </conditionalFormatting>
  <conditionalFormatting sqref="AC15">
    <cfRule type="cellIs" dxfId="309" priority="32" stopIfTrue="1" operator="notEqual">
      <formula>totalna_5a_2</formula>
    </cfRule>
  </conditionalFormatting>
  <conditionalFormatting sqref="AC16">
    <cfRule type="cellIs" dxfId="308" priority="33" stopIfTrue="1" operator="notEqual">
      <formula>totalna_5a_3</formula>
    </cfRule>
  </conditionalFormatting>
  <conditionalFormatting sqref="AC17">
    <cfRule type="cellIs" dxfId="307" priority="34" stopIfTrue="1" operator="notEqual">
      <formula>totalna_5a_4</formula>
    </cfRule>
  </conditionalFormatting>
  <conditionalFormatting sqref="AC18">
    <cfRule type="cellIs" dxfId="306" priority="35" stopIfTrue="1" operator="notEqual">
      <formula>totalna_5a_t</formula>
    </cfRule>
  </conditionalFormatting>
  <conditionalFormatting sqref="AD14">
    <cfRule type="cellIs" dxfId="305" priority="36" stopIfTrue="1" operator="notEqual">
      <formula>total_5a_1</formula>
    </cfRule>
  </conditionalFormatting>
  <conditionalFormatting sqref="AD15">
    <cfRule type="cellIs" dxfId="304" priority="37" stopIfTrue="1" operator="notEqual">
      <formula>total_5a_2</formula>
    </cfRule>
  </conditionalFormatting>
  <conditionalFormatting sqref="AD16">
    <cfRule type="cellIs" dxfId="303" priority="38" stopIfTrue="1" operator="notEqual">
      <formula>total_5a_3</formula>
    </cfRule>
  </conditionalFormatting>
  <conditionalFormatting sqref="AD17">
    <cfRule type="cellIs" dxfId="302" priority="39" stopIfTrue="1" operator="notEqual">
      <formula>total_5a_4</formula>
    </cfRule>
  </conditionalFormatting>
  <conditionalFormatting sqref="AD18">
    <cfRule type="cellIs" dxfId="301" priority="40" stopIfTrue="1" operator="notEqual">
      <formula>total_5a_t</formula>
    </cfRule>
  </conditionalFormatting>
  <dataValidations count="8">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1:R11" xr:uid="{B7FD4A95-B096-49C9-BBC7-B758985AE108}">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19:R21" xr:uid="{90B3A32B-86F6-4E1C-BBCF-5CEB132CFA8B}">
      <formula1>255</formula1>
    </dataValidation>
    <dataValidation showErrorMessage="1" errorTitle="Invalid year entered." error="Please enter a four digit year between 2014 and 2016 only." promptTitle="Enter a 4 digit year." prompt="Please enter a four digit year between 2006 and 2008 only." sqref="B10 J10" xr:uid="{1EA366C6-EF30-4934-B7C5-72800141BAF1}"/>
    <dataValidation type="date" operator="greaterThan" allowBlank="1" showInputMessage="1" showErrorMessage="1" errorTitle="INVALID DATE!" error="Report Period End Date cannot be before Begin Date." sqref="K10:R10" xr:uid="{45918D83-9F40-4AB6-A6FE-89B35A4468BC}">
      <formula1>C10</formula1>
    </dataValidation>
    <dataValidation type="date" operator="greaterThanOrEqual" allowBlank="1" showInputMessage="1" showErrorMessage="1" errorTitle="INVALID DATE!" error="Please enter a valid Start Date." sqref="C10:I10" xr:uid="{0DA8FCE7-A9EB-4BDB-A99C-91D830D65141}">
      <formula1>43466</formula1>
    </dataValidation>
    <dataValidation type="custom" allowBlank="1" showInputMessage="1" showErrorMessage="1" errorTitle="CAUTION" error="Do not enter, this is an automatically calculated total!" sqref="B18:V18" xr:uid="{9148A63E-83A8-4213-B05A-A0F4BE0973C6}">
      <formula1>"None"</formula1>
    </dataValidation>
    <dataValidation type="custom" allowBlank="1" showInputMessage="1" showErrorMessage="1" errorTitle="CAUTION" error="Do not enter, this is an automatically calculated total!" promptTitle="CAUTION" prompt="IF RED, number does not match Total in Table 5A." sqref="W18:AD18 W14:AD17" xr:uid="{4B21A04D-FEA3-45A0-A727-F0EC09F5A151}">
      <formula1>"None"</formula1>
    </dataValidation>
    <dataValidation type="whole" allowBlank="1" showErrorMessage="1" errorTitle="Caution!" error="This is a numeric field. Please enter whole numbers only!" promptTitle="Caution" prompt="Do Not  Enter Data for Hispanic if already added in Table 2A" sqref="B14:V17" xr:uid="{055199C0-F712-4059-86CC-20C278FDB780}">
      <formula1>0</formula1>
      <formula2>1000000</formula2>
    </dataValidation>
  </dataValidations>
  <pageMargins left="0.75" right="0.75" top="1" bottom="1" header="0.5" footer="0.5"/>
  <pageSetup scale="96" orientation="portrait" r:id="rId1"/>
  <headerFooter alignWithMargins="0">
    <oddFooter>&amp;LFY 2024 Uniform Reporting System (URS)</oddFooter>
  </headerFooter>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E1931-606B-45F3-9917-7A5F6AD818DC}">
  <sheetPr codeName="Sheet11"/>
  <dimension ref="A1:J59"/>
  <sheetViews>
    <sheetView showGridLines="0" zoomScaleNormal="100" workbookViewId="0">
      <selection activeCell="E44" sqref="E44"/>
    </sheetView>
  </sheetViews>
  <sheetFormatPr defaultRowHeight="12.75" x14ac:dyDescent="0.2"/>
  <cols>
    <col min="1" max="1" width="30.42578125" customWidth="1"/>
    <col min="2" max="2" width="13.140625" customWidth="1"/>
    <col min="3" max="3" width="11.7109375" customWidth="1"/>
    <col min="4" max="4" width="12.140625" customWidth="1"/>
    <col min="5" max="5" width="13.28515625" customWidth="1"/>
    <col min="6" max="6" width="13.140625" customWidth="1"/>
    <col min="7" max="10" width="12.85546875" customWidth="1"/>
  </cols>
  <sheetData>
    <row r="1" spans="1:10" x14ac:dyDescent="0.2">
      <c r="A1" s="1032" t="s">
        <v>155</v>
      </c>
      <c r="B1" s="1032"/>
      <c r="C1" s="1032"/>
      <c r="D1" s="1032"/>
      <c r="E1" s="1032"/>
      <c r="F1" s="1032"/>
      <c r="G1" s="1032"/>
      <c r="H1" s="1032"/>
      <c r="I1" s="4"/>
      <c r="J1" s="4"/>
    </row>
    <row r="2" spans="1:10" ht="54" customHeight="1" x14ac:dyDescent="0.2">
      <c r="A2" s="1031" t="s">
        <v>820</v>
      </c>
      <c r="B2" s="1031"/>
      <c r="C2" s="1031"/>
      <c r="D2" s="1031"/>
      <c r="E2" s="1031"/>
      <c r="F2" s="1031"/>
      <c r="G2" s="1031"/>
    </row>
    <row r="3" spans="1:10" ht="18" customHeight="1" x14ac:dyDescent="0.25">
      <c r="A3" s="229" t="s">
        <v>80</v>
      </c>
    </row>
    <row r="4" spans="1:10" ht="8.4499999999999993" customHeight="1" x14ac:dyDescent="0.2">
      <c r="A4" s="293"/>
      <c r="B4" s="4"/>
      <c r="C4" s="4"/>
      <c r="D4" s="4"/>
      <c r="E4" s="4"/>
      <c r="F4" s="4"/>
      <c r="G4" s="4"/>
      <c r="H4" s="4"/>
      <c r="I4" s="4"/>
      <c r="J4" s="4"/>
    </row>
    <row r="5" spans="1:10" x14ac:dyDescent="0.2">
      <c r="A5" s="10" t="s">
        <v>156</v>
      </c>
      <c r="B5" s="294"/>
      <c r="C5" s="293"/>
      <c r="D5" s="293"/>
      <c r="E5" s="293"/>
      <c r="F5" s="293"/>
      <c r="G5" s="293"/>
      <c r="H5" s="293"/>
      <c r="I5" s="4"/>
      <c r="J5" s="4"/>
    </row>
    <row r="6" spans="1:10" x14ac:dyDescent="0.2">
      <c r="A6" s="9" t="s">
        <v>382</v>
      </c>
      <c r="B6" s="233" t="s">
        <v>82</v>
      </c>
      <c r="C6" s="976">
        <v>45108</v>
      </c>
      <c r="D6" s="977"/>
      <c r="E6" s="233" t="s">
        <v>74</v>
      </c>
      <c r="F6" s="1033">
        <v>45473</v>
      </c>
      <c r="G6" s="1033"/>
      <c r="H6" s="1033"/>
      <c r="I6" s="2"/>
      <c r="J6" s="2"/>
    </row>
    <row r="7" spans="1:10" x14ac:dyDescent="0.2">
      <c r="A7" s="9" t="s">
        <v>75</v>
      </c>
      <c r="B7" s="1034" t="s">
        <v>921</v>
      </c>
      <c r="C7" s="1035"/>
      <c r="D7" s="1035"/>
      <c r="E7" s="1035"/>
      <c r="F7" s="1035"/>
      <c r="G7" s="1035"/>
      <c r="H7" s="1035"/>
      <c r="I7" s="2"/>
      <c r="J7" s="2"/>
    </row>
    <row r="8" spans="1:10" ht="48" customHeight="1" x14ac:dyDescent="0.2">
      <c r="A8" s="1036" t="s">
        <v>157</v>
      </c>
      <c r="B8" s="1025" t="s">
        <v>158</v>
      </c>
      <c r="C8" s="1025" t="s">
        <v>644</v>
      </c>
      <c r="D8" s="1025" t="s">
        <v>645</v>
      </c>
      <c r="E8" s="967" t="s">
        <v>159</v>
      </c>
      <c r="F8" s="967"/>
      <c r="G8" s="968" t="s">
        <v>646</v>
      </c>
      <c r="H8" s="973"/>
      <c r="I8" s="968" t="s">
        <v>647</v>
      </c>
      <c r="J8" s="973"/>
    </row>
    <row r="9" spans="1:10" ht="11.45" customHeight="1" x14ac:dyDescent="0.2">
      <c r="A9" s="1037"/>
      <c r="B9" s="1026"/>
      <c r="C9" s="1026"/>
      <c r="D9" s="1026"/>
      <c r="E9" s="295" t="s">
        <v>160</v>
      </c>
      <c r="F9" s="295" t="s">
        <v>161</v>
      </c>
      <c r="G9" s="295" t="s">
        <v>160</v>
      </c>
      <c r="H9" s="295" t="s">
        <v>161</v>
      </c>
      <c r="I9" s="295" t="s">
        <v>160</v>
      </c>
      <c r="J9" s="295" t="s">
        <v>161</v>
      </c>
    </row>
    <row r="10" spans="1:10" x14ac:dyDescent="0.2">
      <c r="A10" s="296" t="s">
        <v>162</v>
      </c>
      <c r="B10" s="58">
        <f>SUM(B11:B20)</f>
        <v>339</v>
      </c>
      <c r="C10" s="58">
        <f>SUM(C11:C20)</f>
        <v>255</v>
      </c>
      <c r="D10" s="58">
        <f>SUM(D11:D20)</f>
        <v>227</v>
      </c>
      <c r="E10" s="49">
        <v>211</v>
      </c>
      <c r="F10" s="939">
        <v>164.5</v>
      </c>
      <c r="G10" s="939">
        <v>123.3</v>
      </c>
      <c r="H10" s="939">
        <v>116.8</v>
      </c>
      <c r="I10" s="939">
        <v>476.7</v>
      </c>
      <c r="J10" s="939">
        <v>405.4</v>
      </c>
    </row>
    <row r="11" spans="1:10" x14ac:dyDescent="0.2">
      <c r="A11" s="896" t="s">
        <v>502</v>
      </c>
      <c r="B11" s="60">
        <v>0</v>
      </c>
      <c r="C11" s="60">
        <v>0</v>
      </c>
      <c r="D11" s="60">
        <v>0</v>
      </c>
      <c r="E11" s="61">
        <v>0</v>
      </c>
      <c r="F11" s="61">
        <v>0</v>
      </c>
      <c r="G11" s="61">
        <v>0</v>
      </c>
      <c r="H11" s="61">
        <v>0</v>
      </c>
      <c r="I11" s="61">
        <v>0</v>
      </c>
      <c r="J11" s="61">
        <v>0</v>
      </c>
    </row>
    <row r="12" spans="1:10" x14ac:dyDescent="0.2">
      <c r="A12" s="896" t="s">
        <v>503</v>
      </c>
      <c r="B12" s="60">
        <v>1</v>
      </c>
      <c r="C12" s="60">
        <v>1</v>
      </c>
      <c r="D12" s="60">
        <v>0</v>
      </c>
      <c r="E12" s="61">
        <v>0</v>
      </c>
      <c r="F12" s="61">
        <v>0</v>
      </c>
      <c r="G12" s="61">
        <v>0</v>
      </c>
      <c r="H12" s="61">
        <v>0</v>
      </c>
      <c r="I12" s="61">
        <v>0</v>
      </c>
      <c r="J12" s="61">
        <v>0</v>
      </c>
    </row>
    <row r="13" spans="1:10" x14ac:dyDescent="0.2">
      <c r="A13" s="896" t="s">
        <v>504</v>
      </c>
      <c r="B13" s="60">
        <v>40</v>
      </c>
      <c r="C13" s="60">
        <v>23</v>
      </c>
      <c r="D13" s="60">
        <v>20</v>
      </c>
      <c r="E13" s="61">
        <v>302</v>
      </c>
      <c r="F13" s="61">
        <v>270</v>
      </c>
      <c r="G13" s="61">
        <v>226</v>
      </c>
      <c r="H13" s="61">
        <v>233</v>
      </c>
      <c r="I13" s="61">
        <v>531</v>
      </c>
      <c r="J13" s="61">
        <v>517</v>
      </c>
    </row>
    <row r="14" spans="1:10" x14ac:dyDescent="0.2">
      <c r="A14" s="896" t="s">
        <v>505</v>
      </c>
      <c r="B14" s="60">
        <v>11</v>
      </c>
      <c r="C14" s="60">
        <v>5</v>
      </c>
      <c r="D14" s="60">
        <v>8</v>
      </c>
      <c r="E14" s="61">
        <v>317</v>
      </c>
      <c r="F14" s="61">
        <v>229</v>
      </c>
      <c r="G14" s="61">
        <v>132</v>
      </c>
      <c r="H14" s="61">
        <v>86</v>
      </c>
      <c r="I14" s="61">
        <v>624</v>
      </c>
      <c r="J14" s="61">
        <v>586</v>
      </c>
    </row>
    <row r="15" spans="1:10" x14ac:dyDescent="0.2">
      <c r="A15" s="896" t="s">
        <v>506</v>
      </c>
      <c r="B15" s="60">
        <v>27</v>
      </c>
      <c r="C15" s="60">
        <v>23</v>
      </c>
      <c r="D15" s="60">
        <v>19</v>
      </c>
      <c r="E15" s="61">
        <v>320</v>
      </c>
      <c r="F15" s="61">
        <v>246</v>
      </c>
      <c r="G15" s="61">
        <v>192</v>
      </c>
      <c r="H15" s="61">
        <v>204</v>
      </c>
      <c r="I15" s="61">
        <v>1003</v>
      </c>
      <c r="J15" s="61">
        <v>563</v>
      </c>
    </row>
    <row r="16" spans="1:10" x14ac:dyDescent="0.2">
      <c r="A16" s="896" t="s">
        <v>507</v>
      </c>
      <c r="B16" s="60">
        <v>174</v>
      </c>
      <c r="C16" s="60">
        <v>135</v>
      </c>
      <c r="D16" s="60">
        <v>125</v>
      </c>
      <c r="E16" s="61">
        <v>281</v>
      </c>
      <c r="F16" s="61">
        <v>206</v>
      </c>
      <c r="G16" s="61">
        <v>158</v>
      </c>
      <c r="H16" s="61">
        <v>153</v>
      </c>
      <c r="I16" s="61">
        <v>610</v>
      </c>
      <c r="J16" s="61">
        <v>509</v>
      </c>
    </row>
    <row r="17" spans="1:10" x14ac:dyDescent="0.2">
      <c r="A17" s="896" t="s">
        <v>508</v>
      </c>
      <c r="B17" s="60">
        <v>72</v>
      </c>
      <c r="C17" s="60">
        <v>53</v>
      </c>
      <c r="D17" s="60">
        <v>44</v>
      </c>
      <c r="E17" s="61">
        <v>310</v>
      </c>
      <c r="F17" s="61">
        <v>212</v>
      </c>
      <c r="G17" s="61">
        <v>165</v>
      </c>
      <c r="H17" s="61">
        <v>176</v>
      </c>
      <c r="I17" s="61">
        <v>803</v>
      </c>
      <c r="J17" s="61">
        <v>683</v>
      </c>
    </row>
    <row r="18" spans="1:10" x14ac:dyDescent="0.2">
      <c r="A18" s="896" t="s">
        <v>509</v>
      </c>
      <c r="B18" s="60">
        <v>12</v>
      </c>
      <c r="C18" s="60">
        <v>11</v>
      </c>
      <c r="D18" s="60">
        <v>9</v>
      </c>
      <c r="E18" s="61">
        <v>426</v>
      </c>
      <c r="F18" s="61">
        <v>328</v>
      </c>
      <c r="G18" s="61">
        <v>206</v>
      </c>
      <c r="H18" s="61">
        <v>162</v>
      </c>
      <c r="I18" s="61">
        <v>1196</v>
      </c>
      <c r="J18" s="61">
        <v>1196</v>
      </c>
    </row>
    <row r="19" spans="1:10" x14ac:dyDescent="0.2">
      <c r="A19" s="896" t="s">
        <v>510</v>
      </c>
      <c r="B19" s="60">
        <v>2</v>
      </c>
      <c r="C19" s="60">
        <v>4</v>
      </c>
      <c r="D19" s="60">
        <v>2</v>
      </c>
      <c r="E19" s="61">
        <v>154</v>
      </c>
      <c r="F19" s="61">
        <v>154</v>
      </c>
      <c r="G19" s="61">
        <v>154</v>
      </c>
      <c r="H19" s="61">
        <v>154</v>
      </c>
      <c r="I19" s="61">
        <v>0</v>
      </c>
      <c r="J19" s="61">
        <v>0</v>
      </c>
    </row>
    <row r="20" spans="1:10" x14ac:dyDescent="0.2">
      <c r="A20" s="896" t="s">
        <v>511</v>
      </c>
      <c r="B20" s="61">
        <v>0</v>
      </c>
      <c r="C20" s="61">
        <v>0</v>
      </c>
      <c r="D20" s="61">
        <v>0</v>
      </c>
      <c r="E20" s="61">
        <v>0</v>
      </c>
      <c r="F20" s="61">
        <v>0</v>
      </c>
      <c r="G20" s="61">
        <v>0</v>
      </c>
      <c r="H20" s="61">
        <v>0</v>
      </c>
      <c r="I20" s="61">
        <v>0</v>
      </c>
      <c r="J20" s="61">
        <v>0</v>
      </c>
    </row>
    <row r="21" spans="1:10" x14ac:dyDescent="0.2">
      <c r="A21" s="276" t="s">
        <v>120</v>
      </c>
      <c r="B21" s="58">
        <f>SUM(B22:B31)</f>
        <v>182</v>
      </c>
      <c r="C21" s="58">
        <f>SUM(C22:C31)</f>
        <v>59</v>
      </c>
      <c r="D21" s="58">
        <f>SUM(D22:D31)</f>
        <v>59</v>
      </c>
      <c r="E21" s="939">
        <v>0.9</v>
      </c>
      <c r="F21" s="939">
        <v>0.7</v>
      </c>
      <c r="G21" s="939">
        <v>0.9</v>
      </c>
      <c r="H21" s="939">
        <v>0.7</v>
      </c>
      <c r="I21" s="939">
        <v>0</v>
      </c>
      <c r="J21" s="939">
        <v>0</v>
      </c>
    </row>
    <row r="22" spans="1:10" x14ac:dyDescent="0.2">
      <c r="A22" s="896" t="s">
        <v>502</v>
      </c>
      <c r="B22" s="60">
        <v>0</v>
      </c>
      <c r="C22" s="60">
        <v>0</v>
      </c>
      <c r="D22" s="60">
        <v>0</v>
      </c>
      <c r="E22" s="61">
        <v>0</v>
      </c>
      <c r="F22" s="61">
        <v>0</v>
      </c>
      <c r="G22" s="61">
        <v>0</v>
      </c>
      <c r="H22" s="61">
        <v>0</v>
      </c>
      <c r="I22" s="61">
        <v>0</v>
      </c>
      <c r="J22" s="61">
        <v>0</v>
      </c>
    </row>
    <row r="23" spans="1:10" x14ac:dyDescent="0.2">
      <c r="A23" s="896" t="s">
        <v>503</v>
      </c>
      <c r="B23" s="60">
        <v>8</v>
      </c>
      <c r="C23" s="60">
        <v>1</v>
      </c>
      <c r="D23" s="60">
        <v>1</v>
      </c>
      <c r="E23" s="61">
        <v>1</v>
      </c>
      <c r="F23" s="61">
        <v>1</v>
      </c>
      <c r="G23" s="61">
        <v>1</v>
      </c>
      <c r="H23" s="61">
        <v>1</v>
      </c>
      <c r="I23" s="61">
        <v>0</v>
      </c>
      <c r="J23" s="61">
        <v>0</v>
      </c>
    </row>
    <row r="24" spans="1:10" x14ac:dyDescent="0.2">
      <c r="A24" s="896" t="s">
        <v>504</v>
      </c>
      <c r="B24" s="60">
        <v>7</v>
      </c>
      <c r="C24" s="60">
        <v>0</v>
      </c>
      <c r="D24" s="60">
        <v>0</v>
      </c>
      <c r="E24" s="61">
        <v>0</v>
      </c>
      <c r="F24" s="61">
        <v>0</v>
      </c>
      <c r="G24" s="61">
        <v>0</v>
      </c>
      <c r="H24" s="61">
        <v>0</v>
      </c>
      <c r="I24" s="61">
        <v>0</v>
      </c>
      <c r="J24" s="61">
        <v>0</v>
      </c>
    </row>
    <row r="25" spans="1:10" x14ac:dyDescent="0.2">
      <c r="A25" s="896" t="s">
        <v>505</v>
      </c>
      <c r="B25" s="60">
        <v>16</v>
      </c>
      <c r="C25" s="60">
        <v>1</v>
      </c>
      <c r="D25" s="60">
        <v>1</v>
      </c>
      <c r="E25" s="61">
        <v>1</v>
      </c>
      <c r="F25" s="61">
        <v>1</v>
      </c>
      <c r="G25" s="61">
        <v>1</v>
      </c>
      <c r="H25" s="61">
        <v>1</v>
      </c>
      <c r="I25" s="61">
        <v>0</v>
      </c>
      <c r="J25" s="61">
        <v>0</v>
      </c>
    </row>
    <row r="26" spans="1:10" x14ac:dyDescent="0.2">
      <c r="A26" s="896" t="s">
        <v>506</v>
      </c>
      <c r="B26" s="60">
        <v>19</v>
      </c>
      <c r="C26" s="60">
        <v>6</v>
      </c>
      <c r="D26" s="60">
        <v>6</v>
      </c>
      <c r="E26" s="61">
        <v>2</v>
      </c>
      <c r="F26" s="61">
        <v>1</v>
      </c>
      <c r="G26" s="61">
        <v>2</v>
      </c>
      <c r="H26" s="61">
        <v>1</v>
      </c>
      <c r="I26" s="61">
        <v>0</v>
      </c>
      <c r="J26" s="61">
        <v>0</v>
      </c>
    </row>
    <row r="27" spans="1:10" x14ac:dyDescent="0.2">
      <c r="A27" s="896" t="s">
        <v>507</v>
      </c>
      <c r="B27" s="60">
        <v>102</v>
      </c>
      <c r="C27" s="60">
        <v>30</v>
      </c>
      <c r="D27" s="60">
        <v>30</v>
      </c>
      <c r="E27" s="61">
        <v>2</v>
      </c>
      <c r="F27" s="61">
        <v>2</v>
      </c>
      <c r="G27" s="61">
        <v>2</v>
      </c>
      <c r="H27" s="61">
        <v>2</v>
      </c>
      <c r="I27" s="61">
        <v>0</v>
      </c>
      <c r="J27" s="61">
        <v>0</v>
      </c>
    </row>
    <row r="28" spans="1:10" x14ac:dyDescent="0.2">
      <c r="A28" s="896" t="s">
        <v>508</v>
      </c>
      <c r="B28" s="60">
        <v>28</v>
      </c>
      <c r="C28" s="60">
        <v>21</v>
      </c>
      <c r="D28" s="60">
        <v>21</v>
      </c>
      <c r="E28" s="61">
        <v>3</v>
      </c>
      <c r="F28" s="61">
        <v>2</v>
      </c>
      <c r="G28" s="61">
        <v>3</v>
      </c>
      <c r="H28" s="61">
        <v>2</v>
      </c>
      <c r="I28" s="61">
        <v>0</v>
      </c>
      <c r="J28" s="61">
        <v>0</v>
      </c>
    </row>
    <row r="29" spans="1:10" x14ac:dyDescent="0.2">
      <c r="A29" s="896" t="s">
        <v>509</v>
      </c>
      <c r="B29" s="60">
        <v>1</v>
      </c>
      <c r="C29" s="60">
        <v>0</v>
      </c>
      <c r="D29" s="60">
        <v>0</v>
      </c>
      <c r="E29" s="61">
        <v>0</v>
      </c>
      <c r="F29" s="61">
        <v>0</v>
      </c>
      <c r="G29" s="61">
        <v>0</v>
      </c>
      <c r="H29" s="61">
        <v>0</v>
      </c>
      <c r="I29" s="61">
        <v>0</v>
      </c>
      <c r="J29" s="61">
        <v>0</v>
      </c>
    </row>
    <row r="30" spans="1:10" x14ac:dyDescent="0.2">
      <c r="A30" s="896" t="s">
        <v>510</v>
      </c>
      <c r="B30" s="61">
        <v>1</v>
      </c>
      <c r="C30" s="61">
        <v>0</v>
      </c>
      <c r="D30" s="61">
        <v>0</v>
      </c>
      <c r="E30" s="61">
        <v>0</v>
      </c>
      <c r="F30" s="61">
        <v>0</v>
      </c>
      <c r="G30" s="61">
        <v>0</v>
      </c>
      <c r="H30" s="61">
        <v>0</v>
      </c>
      <c r="I30" s="61">
        <v>0</v>
      </c>
      <c r="J30" s="61">
        <v>0</v>
      </c>
    </row>
    <row r="31" spans="1:10" x14ac:dyDescent="0.2">
      <c r="A31" s="896" t="s">
        <v>511</v>
      </c>
      <c r="B31" s="61">
        <v>0</v>
      </c>
      <c r="C31" s="61">
        <v>0</v>
      </c>
      <c r="D31" s="61">
        <v>0</v>
      </c>
      <c r="E31" s="61">
        <v>0</v>
      </c>
      <c r="F31" s="61">
        <v>0</v>
      </c>
      <c r="G31" s="61">
        <v>0</v>
      </c>
      <c r="H31" s="61">
        <v>0</v>
      </c>
      <c r="I31" s="61">
        <v>0</v>
      </c>
      <c r="J31" s="61">
        <v>0</v>
      </c>
    </row>
    <row r="32" spans="1:10" x14ac:dyDescent="0.2">
      <c r="A32" s="297" t="s">
        <v>121</v>
      </c>
      <c r="B32" s="58">
        <f>SUM(B33:B42)</f>
        <v>189</v>
      </c>
      <c r="C32" s="58">
        <f>SUM(C33:C42)</f>
        <v>799</v>
      </c>
      <c r="D32" s="58">
        <f>SUM(D33:D42)</f>
        <v>806</v>
      </c>
      <c r="E32" s="939">
        <v>23.6</v>
      </c>
      <c r="F32" s="939">
        <v>23.5</v>
      </c>
      <c r="G32" s="939">
        <v>23.4</v>
      </c>
      <c r="H32" s="939">
        <v>23.5</v>
      </c>
      <c r="I32" s="939">
        <v>39.299999999999997</v>
      </c>
      <c r="J32" s="939">
        <v>39.299999999999997</v>
      </c>
    </row>
    <row r="33" spans="1:10" x14ac:dyDescent="0.2">
      <c r="A33" s="896" t="s">
        <v>502</v>
      </c>
      <c r="B33" s="60">
        <v>0</v>
      </c>
      <c r="C33" s="60">
        <v>0</v>
      </c>
      <c r="D33" s="60">
        <v>0</v>
      </c>
      <c r="E33" s="61">
        <v>0</v>
      </c>
      <c r="F33" s="61">
        <v>0</v>
      </c>
      <c r="G33" s="61">
        <v>0</v>
      </c>
      <c r="H33" s="61">
        <v>0</v>
      </c>
      <c r="I33" s="61">
        <v>0</v>
      </c>
      <c r="J33" s="61">
        <v>0</v>
      </c>
    </row>
    <row r="34" spans="1:10" x14ac:dyDescent="0.2">
      <c r="A34" s="896" t="s">
        <v>503</v>
      </c>
      <c r="B34" s="60">
        <v>36</v>
      </c>
      <c r="C34" s="60">
        <v>99</v>
      </c>
      <c r="D34" s="60">
        <v>115</v>
      </c>
      <c r="E34" s="61">
        <v>127</v>
      </c>
      <c r="F34" s="61">
        <v>121</v>
      </c>
      <c r="G34" s="61">
        <v>125</v>
      </c>
      <c r="H34" s="61">
        <v>121</v>
      </c>
      <c r="I34" s="61">
        <v>393</v>
      </c>
      <c r="J34" s="61">
        <v>393</v>
      </c>
    </row>
    <row r="35" spans="1:10" x14ac:dyDescent="0.2">
      <c r="A35" s="896" t="s">
        <v>504</v>
      </c>
      <c r="B35" s="60">
        <v>21</v>
      </c>
      <c r="C35" s="60">
        <v>108</v>
      </c>
      <c r="D35" s="60">
        <v>97</v>
      </c>
      <c r="E35" s="61">
        <v>102</v>
      </c>
      <c r="F35" s="61">
        <v>104</v>
      </c>
      <c r="G35" s="61">
        <v>102</v>
      </c>
      <c r="H35" s="61">
        <v>104</v>
      </c>
      <c r="I35" s="61">
        <v>0</v>
      </c>
      <c r="J35" s="61">
        <v>0</v>
      </c>
    </row>
    <row r="36" spans="1:10" x14ac:dyDescent="0.2">
      <c r="A36" s="896" t="s">
        <v>505</v>
      </c>
      <c r="B36" s="60">
        <v>15</v>
      </c>
      <c r="C36" s="60">
        <v>29</v>
      </c>
      <c r="D36" s="60">
        <v>29</v>
      </c>
      <c r="E36" s="61">
        <v>2</v>
      </c>
      <c r="F36" s="61">
        <v>2</v>
      </c>
      <c r="G36" s="61">
        <v>2</v>
      </c>
      <c r="H36" s="61">
        <v>2</v>
      </c>
      <c r="I36" s="61">
        <v>0</v>
      </c>
      <c r="J36" s="61">
        <v>0</v>
      </c>
    </row>
    <row r="37" spans="1:10" x14ac:dyDescent="0.2">
      <c r="A37" s="896" t="s">
        <v>506</v>
      </c>
      <c r="B37" s="60">
        <v>15</v>
      </c>
      <c r="C37" s="60">
        <v>53</v>
      </c>
      <c r="D37" s="60">
        <v>54</v>
      </c>
      <c r="E37" s="61">
        <v>1</v>
      </c>
      <c r="F37" s="61">
        <v>2</v>
      </c>
      <c r="G37" s="61">
        <v>1</v>
      </c>
      <c r="H37" s="61">
        <v>2</v>
      </c>
      <c r="I37" s="61">
        <v>0</v>
      </c>
      <c r="J37" s="61">
        <v>0</v>
      </c>
    </row>
    <row r="38" spans="1:10" x14ac:dyDescent="0.2">
      <c r="A38" s="896" t="s">
        <v>507</v>
      </c>
      <c r="B38" s="60">
        <v>71</v>
      </c>
      <c r="C38" s="60">
        <v>308</v>
      </c>
      <c r="D38" s="60">
        <v>310</v>
      </c>
      <c r="E38" s="61">
        <v>1</v>
      </c>
      <c r="F38" s="61">
        <v>2</v>
      </c>
      <c r="G38" s="61">
        <v>1</v>
      </c>
      <c r="H38" s="61">
        <v>2</v>
      </c>
      <c r="I38" s="61">
        <v>0</v>
      </c>
      <c r="J38" s="61">
        <v>0</v>
      </c>
    </row>
    <row r="39" spans="1:10" x14ac:dyDescent="0.2">
      <c r="A39" s="896" t="s">
        <v>508</v>
      </c>
      <c r="B39" s="60">
        <v>31</v>
      </c>
      <c r="C39" s="60">
        <v>192</v>
      </c>
      <c r="D39" s="60">
        <v>191</v>
      </c>
      <c r="E39" s="61">
        <v>2</v>
      </c>
      <c r="F39" s="61">
        <v>2</v>
      </c>
      <c r="G39" s="61">
        <v>2</v>
      </c>
      <c r="H39" s="61">
        <v>2</v>
      </c>
      <c r="I39" s="61">
        <v>0</v>
      </c>
      <c r="J39" s="61">
        <v>0</v>
      </c>
    </row>
    <row r="40" spans="1:10" x14ac:dyDescent="0.2">
      <c r="A40" s="896" t="s">
        <v>509</v>
      </c>
      <c r="B40" s="60">
        <v>0</v>
      </c>
      <c r="C40" s="60">
        <v>10</v>
      </c>
      <c r="D40" s="60">
        <v>10</v>
      </c>
      <c r="E40" s="61">
        <v>1</v>
      </c>
      <c r="F40" s="61">
        <v>2</v>
      </c>
      <c r="G40" s="61">
        <v>1</v>
      </c>
      <c r="H40" s="61">
        <v>2</v>
      </c>
      <c r="I40" s="61">
        <v>0</v>
      </c>
      <c r="J40" s="61">
        <v>0</v>
      </c>
    </row>
    <row r="41" spans="1:10" x14ac:dyDescent="0.2">
      <c r="A41" s="896" t="s">
        <v>510</v>
      </c>
      <c r="B41" s="60">
        <v>0</v>
      </c>
      <c r="C41" s="60">
        <v>0</v>
      </c>
      <c r="D41" s="60">
        <v>0</v>
      </c>
      <c r="E41" s="61">
        <v>0</v>
      </c>
      <c r="F41" s="61">
        <v>0</v>
      </c>
      <c r="G41" s="61">
        <v>0</v>
      </c>
      <c r="H41" s="61">
        <v>0</v>
      </c>
      <c r="I41" s="61">
        <v>0</v>
      </c>
      <c r="J41" s="61">
        <v>0</v>
      </c>
    </row>
    <row r="42" spans="1:10" x14ac:dyDescent="0.2">
      <c r="A42" s="896" t="s">
        <v>511</v>
      </c>
      <c r="B42" s="61">
        <v>0</v>
      </c>
      <c r="C42" s="61">
        <v>0</v>
      </c>
      <c r="D42" s="61">
        <v>0</v>
      </c>
      <c r="E42" s="61">
        <v>0</v>
      </c>
      <c r="F42" s="61">
        <v>0</v>
      </c>
      <c r="G42" s="61">
        <v>0</v>
      </c>
      <c r="H42" s="61">
        <v>0</v>
      </c>
      <c r="I42" s="61">
        <v>0</v>
      </c>
      <c r="J42" s="61">
        <v>0</v>
      </c>
    </row>
    <row r="43" spans="1:10" x14ac:dyDescent="0.2">
      <c r="A43" s="276" t="s">
        <v>163</v>
      </c>
      <c r="B43" s="58">
        <f>SUM(B44:B53)</f>
        <v>42029</v>
      </c>
      <c r="C43" s="58">
        <f>SUM(C44:C53)</f>
        <v>79059</v>
      </c>
      <c r="D43" s="800"/>
      <c r="E43" s="801"/>
      <c r="F43" s="801"/>
      <c r="G43" s="801"/>
      <c r="H43" s="802"/>
      <c r="I43" s="59"/>
      <c r="J43" s="59"/>
    </row>
    <row r="44" spans="1:10" x14ac:dyDescent="0.2">
      <c r="A44" s="896" t="s">
        <v>502</v>
      </c>
      <c r="B44" s="60">
        <v>1003</v>
      </c>
      <c r="C44" s="60">
        <v>2190</v>
      </c>
      <c r="D44" s="803"/>
      <c r="E44" s="804"/>
      <c r="F44" s="804"/>
      <c r="G44" s="804"/>
      <c r="H44" s="805"/>
      <c r="I44" s="59"/>
      <c r="J44" s="59"/>
    </row>
    <row r="45" spans="1:10" x14ac:dyDescent="0.2">
      <c r="A45" s="896" t="s">
        <v>503</v>
      </c>
      <c r="B45" s="60">
        <v>8566</v>
      </c>
      <c r="C45" s="60">
        <v>21463</v>
      </c>
      <c r="D45" s="803"/>
      <c r="E45" s="804"/>
      <c r="F45" s="804"/>
      <c r="G45" s="804"/>
      <c r="H45" s="805"/>
      <c r="I45" s="59"/>
      <c r="J45" s="59"/>
    </row>
    <row r="46" spans="1:10" x14ac:dyDescent="0.2">
      <c r="A46" s="896" t="s">
        <v>504</v>
      </c>
      <c r="B46" s="60">
        <v>7116</v>
      </c>
      <c r="C46" s="60">
        <v>9018</v>
      </c>
      <c r="D46" s="803"/>
      <c r="E46" s="804"/>
      <c r="F46" s="804"/>
      <c r="G46" s="804"/>
      <c r="H46" s="805"/>
      <c r="I46" s="59"/>
      <c r="J46" s="59"/>
    </row>
    <row r="47" spans="1:10" x14ac:dyDescent="0.2">
      <c r="A47" s="896" t="s">
        <v>505</v>
      </c>
      <c r="B47" s="60">
        <v>1696</v>
      </c>
      <c r="C47" s="60">
        <v>1330</v>
      </c>
      <c r="D47" s="803"/>
      <c r="E47" s="804"/>
      <c r="F47" s="804"/>
      <c r="G47" s="804"/>
      <c r="H47" s="805"/>
      <c r="I47" s="59"/>
      <c r="J47" s="59"/>
    </row>
    <row r="48" spans="1:10" x14ac:dyDescent="0.2">
      <c r="A48" s="896" t="s">
        <v>506</v>
      </c>
      <c r="B48" s="60">
        <v>1806</v>
      </c>
      <c r="C48" s="60">
        <v>1731</v>
      </c>
      <c r="D48" s="803"/>
      <c r="E48" s="804"/>
      <c r="F48" s="804"/>
      <c r="G48" s="804"/>
      <c r="H48" s="805"/>
      <c r="I48" s="59"/>
      <c r="J48" s="59"/>
    </row>
    <row r="49" spans="1:10" x14ac:dyDescent="0.2">
      <c r="A49" s="896" t="s">
        <v>507</v>
      </c>
      <c r="B49" s="60">
        <v>10962</v>
      </c>
      <c r="C49" s="60">
        <v>17045</v>
      </c>
      <c r="D49" s="803"/>
      <c r="E49" s="804"/>
      <c r="F49" s="804"/>
      <c r="G49" s="804"/>
      <c r="H49" s="805"/>
      <c r="I49" s="59"/>
      <c r="J49" s="59"/>
    </row>
    <row r="50" spans="1:10" x14ac:dyDescent="0.2">
      <c r="A50" s="896" t="s">
        <v>508</v>
      </c>
      <c r="B50" s="60">
        <v>9095</v>
      </c>
      <c r="C50" s="60">
        <v>21863</v>
      </c>
      <c r="D50" s="803"/>
      <c r="E50" s="804"/>
      <c r="F50" s="804"/>
      <c r="G50" s="804"/>
      <c r="H50" s="805"/>
      <c r="I50" s="59"/>
      <c r="J50" s="59"/>
    </row>
    <row r="51" spans="1:10" x14ac:dyDescent="0.2">
      <c r="A51" s="896" t="s">
        <v>509</v>
      </c>
      <c r="B51" s="60">
        <v>1510</v>
      </c>
      <c r="C51" s="60">
        <v>4085</v>
      </c>
      <c r="D51" s="803"/>
      <c r="E51" s="804"/>
      <c r="F51" s="804"/>
      <c r="G51" s="804"/>
      <c r="H51" s="805"/>
      <c r="I51" s="59"/>
      <c r="J51" s="59"/>
    </row>
    <row r="52" spans="1:10" x14ac:dyDescent="0.2">
      <c r="A52" s="896" t="s">
        <v>510</v>
      </c>
      <c r="B52" s="61">
        <v>273</v>
      </c>
      <c r="C52" s="61">
        <v>328</v>
      </c>
      <c r="D52" s="803"/>
      <c r="E52" s="804"/>
      <c r="F52" s="804"/>
      <c r="G52" s="804"/>
      <c r="H52" s="805"/>
      <c r="I52" s="59"/>
      <c r="J52" s="59"/>
    </row>
    <row r="53" spans="1:10" x14ac:dyDescent="0.2">
      <c r="A53" s="896" t="s">
        <v>511</v>
      </c>
      <c r="B53" s="61">
        <v>2</v>
      </c>
      <c r="C53" s="61">
        <v>6</v>
      </c>
      <c r="D53" s="806"/>
      <c r="E53" s="807"/>
      <c r="F53" s="807"/>
      <c r="G53" s="807"/>
      <c r="H53" s="808"/>
      <c r="I53" s="59"/>
      <c r="J53" s="59"/>
    </row>
    <row r="54" spans="1:10" ht="24" customHeight="1" x14ac:dyDescent="0.2">
      <c r="A54" s="248" t="s">
        <v>164</v>
      </c>
      <c r="B54" s="1030"/>
      <c r="C54" s="1030"/>
      <c r="D54" s="1030"/>
      <c r="E54" s="1030"/>
      <c r="F54" s="1030"/>
      <c r="G54" s="1030"/>
      <c r="H54" s="1030"/>
      <c r="I54" s="8"/>
      <c r="J54" s="8"/>
    </row>
    <row r="55" spans="1:10" ht="24" customHeight="1" x14ac:dyDescent="0.2">
      <c r="A55" s="248" t="s">
        <v>165</v>
      </c>
      <c r="B55" s="1030"/>
      <c r="C55" s="1030"/>
      <c r="D55" s="1030"/>
      <c r="E55" s="1030"/>
      <c r="F55" s="1030"/>
      <c r="G55" s="1030"/>
      <c r="H55" s="1030"/>
      <c r="I55" s="8"/>
      <c r="J55" s="8"/>
    </row>
    <row r="56" spans="1:10" ht="24" customHeight="1" x14ac:dyDescent="0.2">
      <c r="A56" s="248" t="s">
        <v>166</v>
      </c>
      <c r="B56" s="1030"/>
      <c r="C56" s="1030"/>
      <c r="D56" s="1030"/>
      <c r="E56" s="1030"/>
      <c r="F56" s="1030"/>
      <c r="G56" s="1030"/>
      <c r="H56" s="1030"/>
      <c r="I56" s="8"/>
      <c r="J56" s="8"/>
    </row>
    <row r="57" spans="1:10" ht="24" customHeight="1" x14ac:dyDescent="0.2">
      <c r="A57" s="248" t="s">
        <v>167</v>
      </c>
      <c r="B57" s="1030"/>
      <c r="C57" s="1030"/>
      <c r="D57" s="1030"/>
      <c r="E57" s="1030"/>
      <c r="F57" s="1030"/>
      <c r="G57" s="1030"/>
      <c r="H57" s="1030"/>
      <c r="I57" s="8"/>
      <c r="J57" s="8"/>
    </row>
    <row r="58" spans="1:10" ht="24" customHeight="1" x14ac:dyDescent="0.2">
      <c r="A58" s="248" t="s">
        <v>110</v>
      </c>
      <c r="B58" s="970"/>
      <c r="C58" s="971"/>
      <c r="D58" s="971"/>
      <c r="E58" s="971"/>
      <c r="F58" s="971"/>
      <c r="G58" s="971"/>
      <c r="H58" s="972"/>
      <c r="I58" s="8"/>
      <c r="J58" s="8"/>
    </row>
    <row r="59" spans="1:10" ht="8.4499999999999993" customHeight="1" x14ac:dyDescent="0.2"/>
  </sheetData>
  <dataConsolidate/>
  <mergeCells count="17">
    <mergeCell ref="A8:A9"/>
    <mergeCell ref="B8:B9"/>
    <mergeCell ref="C8:C9"/>
    <mergeCell ref="D8:D9"/>
    <mergeCell ref="E8:F8"/>
    <mergeCell ref="A2:G2"/>
    <mergeCell ref="A1:H1"/>
    <mergeCell ref="C6:D6"/>
    <mergeCell ref="F6:H6"/>
    <mergeCell ref="B7:H7"/>
    <mergeCell ref="G8:H8"/>
    <mergeCell ref="B58:H58"/>
    <mergeCell ref="I8:J8"/>
    <mergeCell ref="B54:H54"/>
    <mergeCell ref="B55:H55"/>
    <mergeCell ref="B56:H56"/>
    <mergeCell ref="B57:H57"/>
  </mergeCells>
  <conditionalFormatting sqref="B10">
    <cfRule type="cellIs" dxfId="300" priority="4" stopIfTrue="1" operator="greaterThan">
      <formula>total_3_2</formula>
    </cfRule>
  </conditionalFormatting>
  <conditionalFormatting sqref="B21">
    <cfRule type="cellIs" dxfId="299" priority="3" stopIfTrue="1" operator="greaterThan">
      <formula>total_3_3</formula>
    </cfRule>
  </conditionalFormatting>
  <conditionalFormatting sqref="B32">
    <cfRule type="cellIs" dxfId="298" priority="2" stopIfTrue="1" operator="greaterThan">
      <formula>total_3_4</formula>
    </cfRule>
  </conditionalFormatting>
  <conditionalFormatting sqref="B43">
    <cfRule type="cellIs" dxfId="297" priority="1" stopIfTrue="1" operator="greaterThan">
      <formula>total_3_1</formula>
    </cfRule>
  </conditionalFormatting>
  <dataValidations count="19">
    <dataValidation type="whole" showInputMessage="1" showErrorMessage="1" errorTitle="Invalid year entered." error="Please enter a four digit year between 2004 and 2006 only." promptTitle="Enter a 4 digit year." prompt="Please enter a four digit year between 2004 and 2006 only." sqref="I6:J6" xr:uid="{5B104860-8960-4337-95FE-63C4A307FD47}">
      <formula1>2004</formula1>
      <formula2>2006</formula2>
    </dataValidation>
    <dataValidation type="textLength" operator="equal" showInputMessage="1" showErrorMessage="1" errorTitle="Invalid state name entered." error="Please enter a two character state abbreviation only." promptTitle="Enter a 2 character state name." prompt="Please enter a two character state abbreviation only." sqref="I7:J7" xr:uid="{FD458411-9F2F-4ADD-82AE-311755F8ECEB}">
      <formula1>2</formula1>
    </dataValidation>
    <dataValidation type="textLength" operator="lessThanOrEqual" allowBlank="1" showInputMessage="1" showErrorMessage="1" errorTitle="Footnote text is too long." error="Footnotes cannot be longer than 255 characters, please enter additional footnotes as a &quot;General Footnote&quot; on a separate page." promptTitle="Footnote length is limited." prompt="Footnotes cannot be longer than 255 characters, please enter additional footnotes as a &quot;General Footnote&quot; on a separate page." sqref="I54:J58" xr:uid="{DBA8CFC9-154A-4CEE-A78E-77003B66DBBB}">
      <formula1>255</formula1>
    </dataValidation>
    <dataValidation type="custom" allowBlank="1" showErrorMessage="1" errorTitle="CAUTION" error="Do not enter, this is an automatically calculated total!" promptTitle="CAUTION" prompt="This is a calculated Total of Persons Served at the Beginning of Year in State Hospitals." sqref="C10" xr:uid="{69C4F059-82B0-4658-B8B2-6DBFB44A2F0E}">
      <formula1>"none"</formula1>
    </dataValidation>
    <dataValidation type="custom" allowBlank="1" showErrorMessage="1" errorTitle="CAUTION" error="Do not enter, this is an automatically calculated total!" promptTitle="CAUTION" prompt="This is a calculated Total of Persons Served at the Beginning of Year in Other Psychiatric Inpatient Settings" sqref="C21" xr:uid="{CB38D5C5-C2E5-4997-8CEF-41E19E9F8E3E}">
      <formula1>"none"</formula1>
    </dataValidation>
    <dataValidation type="custom" allowBlank="1" showErrorMessage="1" errorTitle="CAUTION" error="Do not enter, this is an automatically calculated total!" promptTitle="CAUTION" prompt="This is a calculated Total of Admissions During the Year in Community Programs" sqref="C43" xr:uid="{CA20E47E-0F32-48F9-9C6E-A0C935D643EE}">
      <formula1>"none"</formula1>
    </dataValidation>
    <dataValidation type="custom" allowBlank="1" showErrorMessage="1" errorTitle="CAUTION" error="Do not enter, this is an automatically calculated total!" promptTitle="CAUTION" prompt="This is a calculated Total of Persons served at the beginning of year in Residential Treatment centers." sqref="C32" xr:uid="{807ADC5D-7DC0-4C7F-B9B0-322B3A2D9699}">
      <formula1>"None"</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sqref="B54:H58" xr:uid="{2C3EAD73-7E65-4091-B43D-F6A994F049FA}">
      <formula1>255</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7:H7" xr:uid="{7CE4BE6C-4D90-428B-9CF2-9579FCA77862}">
      <formula1>2</formula1>
    </dataValidation>
    <dataValidation type="custom" allowBlank="1" errorTitle="CAUTION" error="Do not enter, this is an automatically calculated total!" promptTitle="CAUTION" prompt="If RED, This total is greater than the sum of Total Served and Admissions during the Year" sqref="D10" xr:uid="{39225445-7E61-4EC3-B499-97111B69785E}">
      <formula1>"none"</formula1>
    </dataValidation>
    <dataValidation type="custom" allowBlank="1" errorTitle="CAUTION" error="Do not enter, this is an automatically calculated total!" promptTitle="CAUTION" prompt="If RED, This total is greater than the sum of Total served and Admissions during the Year" sqref="D21" xr:uid="{4A701DE3-BF99-4676-A299-3852A9DE4F3A}">
      <formula1>"none"</formula1>
    </dataValidation>
    <dataValidation type="custom" allowBlank="1" showInputMessage="1" showErrorMessage="1" errorTitle="CAUTION" error="Do not enter, this is an automatically calculated total!" promptTitle="CAUTION" prompt="If RED, this total is greater than the Total in Table 3." sqref="B10 B21" xr:uid="{A4086208-0E8A-445C-9A8F-5E27DA92B9E2}">
      <formula1>"none"</formula1>
    </dataValidation>
    <dataValidation type="custom" allowBlank="1" errorTitle="CAUTION" error="Do not enter, this is an automatically calculated total!" promptTitle="CAUTION" prompt="if RED, this total is greater than the sum of total served and admissions during the year" sqref="D32" xr:uid="{AB1DC374-3901-4278-B001-8F0DC89AED10}">
      <formula1>"None"</formula1>
    </dataValidation>
    <dataValidation type="custom" allowBlank="1" showInputMessage="1" showErrorMessage="1" errorTitle="CAUTION" error="Do not enter, this is an automatically calculated total!" promptTitle="CAUTION" prompt="If RED, this total is greater than the Total in Table 3." sqref="B32 B43" xr:uid="{74DAB163-A4B1-4E00-8EBA-DA11CFF1383B}">
      <formula1>"None"</formula1>
    </dataValidation>
    <dataValidation type="date" operator="greaterThan" allowBlank="1" showInputMessage="1" showErrorMessage="1" errorTitle="INVALID DATE!" error="Report Period End Date cannot be before Begin Date." sqref="F6:H6" xr:uid="{3AD38752-14D7-42DA-84CD-893736659A0A}">
      <formula1>C6</formula1>
    </dataValidation>
    <dataValidation type="date" operator="greaterThanOrEqual" allowBlank="1" showInputMessage="1" showErrorMessage="1" errorTitle="INVALID DATE!" error="Please enter a valid Start Date." sqref="C6:D6" xr:uid="{9FB3732C-43EE-4622-972D-FF56EDFD448D}">
      <formula1>43466</formula1>
    </dataValidation>
    <dataValidation type="whole" allowBlank="1" showErrorMessage="1" errorTitle="Caution!" error="This is a numeric field. Please enter whole numbers only!" promptTitle="Caution" prompt="Do Not  Enter Data for Hispanic if already added in Table 2A" sqref="B44:C53 B22:D31 B33:D42 B11:D20" xr:uid="{24DA2952-7C74-4B94-83C1-3CC8E9C75051}">
      <formula1>0</formula1>
      <formula2>1000000</formula2>
    </dataValidation>
    <dataValidation type="decimal" operator="greaterThanOrEqual" allowBlank="1" showInputMessage="1" showErrorMessage="1" sqref="E10:J42" xr:uid="{A40155E3-92C5-4F92-BC71-A6AE45C6A989}">
      <formula1>0</formula1>
    </dataValidation>
    <dataValidation type="custom" allowBlank="1" showInputMessage="1" showErrorMessage="1" errorTitle="Caution!" error="Data entered in blacked-out cells, please remove this data." sqref="D43:J53" xr:uid="{D6E0EC30-C9EB-4115-B13C-91B98A258D1B}">
      <formula1>"None"</formula1>
    </dataValidation>
  </dataValidations>
  <pageMargins left="0.75" right="0.75" top="1" bottom="1" header="0.5" footer="0.5"/>
  <pageSetup scale="96" orientation="portrait" r:id="rId1"/>
  <headerFooter alignWithMargins="0">
    <oddFooter>&amp;LFY 2024 Uniform Reporting System (URS)</oddFooter>
  </headerFooter>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B3D9F-CEFB-41D8-A218-D36B7E9B8506}">
  <sheetPr codeName="Sheet12"/>
  <dimension ref="A1:M29"/>
  <sheetViews>
    <sheetView showGridLines="0" topLeftCell="A21" zoomScaleNormal="100" workbookViewId="0">
      <selection activeCell="E44" sqref="E44"/>
    </sheetView>
  </sheetViews>
  <sheetFormatPr defaultRowHeight="12.75" x14ac:dyDescent="0.2"/>
  <cols>
    <col min="1" max="1" width="28.85546875" customWidth="1"/>
    <col min="2" max="10" width="15.140625" customWidth="1"/>
    <col min="11" max="11" width="18" customWidth="1"/>
  </cols>
  <sheetData>
    <row r="1" spans="1:13" x14ac:dyDescent="0.2">
      <c r="A1" s="192" t="s">
        <v>727</v>
      </c>
    </row>
    <row r="3" spans="1:13" ht="29.25" customHeight="1" x14ac:dyDescent="0.2">
      <c r="A3" s="1003" t="s">
        <v>726</v>
      </c>
      <c r="B3" s="1003"/>
      <c r="C3" s="1003"/>
      <c r="D3" s="1003"/>
      <c r="E3" s="1003"/>
      <c r="F3" s="1003"/>
      <c r="G3" s="1003"/>
      <c r="H3" s="1003"/>
      <c r="I3" s="1003"/>
      <c r="J3" s="1003"/>
    </row>
    <row r="4" spans="1:13" x14ac:dyDescent="0.2">
      <c r="A4" s="20"/>
      <c r="B4" s="21"/>
      <c r="C4" s="21"/>
      <c r="D4" s="21"/>
      <c r="E4" s="21"/>
      <c r="F4" s="21"/>
      <c r="G4" s="21"/>
      <c r="H4" s="21"/>
      <c r="I4" s="21"/>
      <c r="J4" s="21"/>
    </row>
    <row r="5" spans="1:13" ht="18" x14ac:dyDescent="0.25">
      <c r="A5" s="22" t="s">
        <v>80</v>
      </c>
      <c r="B5" s="23"/>
      <c r="C5" s="23"/>
      <c r="D5" s="23"/>
      <c r="E5" s="23"/>
      <c r="F5" s="23"/>
      <c r="G5" s="23"/>
      <c r="H5" s="23"/>
      <c r="I5" s="23"/>
      <c r="J5" s="23"/>
    </row>
    <row r="6" spans="1:13" ht="18" x14ac:dyDescent="0.25">
      <c r="A6" s="22"/>
      <c r="B6" s="23"/>
      <c r="C6" s="23"/>
      <c r="D6" s="23"/>
      <c r="E6" s="23"/>
      <c r="F6" s="23"/>
      <c r="G6" s="23"/>
      <c r="H6" s="23"/>
      <c r="I6" s="23"/>
      <c r="J6" s="23"/>
    </row>
    <row r="7" spans="1:13" x14ac:dyDescent="0.2">
      <c r="A7" s="24" t="s">
        <v>170</v>
      </c>
      <c r="B7" s="62"/>
      <c r="C7" s="25"/>
      <c r="D7" s="25"/>
      <c r="E7" s="25"/>
      <c r="F7" s="25"/>
      <c r="G7" s="25"/>
      <c r="H7" s="25"/>
      <c r="I7" s="25"/>
      <c r="J7" s="25"/>
    </row>
    <row r="8" spans="1:13" x14ac:dyDescent="0.2">
      <c r="A8" s="26" t="s">
        <v>382</v>
      </c>
      <c r="B8" s="63" t="s">
        <v>82</v>
      </c>
      <c r="C8" s="1041">
        <v>45108</v>
      </c>
      <c r="D8" s="1042"/>
      <c r="E8" s="63" t="s">
        <v>74</v>
      </c>
      <c r="F8" s="1043">
        <v>45473</v>
      </c>
      <c r="G8" s="1043"/>
      <c r="H8" s="1043"/>
      <c r="I8" s="1043"/>
      <c r="J8" s="1043"/>
      <c r="K8" s="1043"/>
    </row>
    <row r="9" spans="1:13" x14ac:dyDescent="0.2">
      <c r="A9" s="26" t="s">
        <v>75</v>
      </c>
      <c r="B9" s="1044" t="s">
        <v>921</v>
      </c>
      <c r="C9" s="1044"/>
      <c r="D9" s="1044"/>
      <c r="E9" s="1044"/>
      <c r="F9" s="1044"/>
      <c r="G9" s="1044"/>
      <c r="H9" s="1044"/>
      <c r="I9" s="1044"/>
      <c r="J9" s="1044"/>
      <c r="K9" s="1044"/>
    </row>
    <row r="10" spans="1:13" ht="60" x14ac:dyDescent="0.2">
      <c r="A10" s="45" t="s">
        <v>168</v>
      </c>
      <c r="B10" s="27" t="s">
        <v>764</v>
      </c>
      <c r="C10" s="27" t="s">
        <v>765</v>
      </c>
      <c r="D10" s="27" t="s">
        <v>766</v>
      </c>
      <c r="E10" s="27" t="s">
        <v>767</v>
      </c>
      <c r="F10" s="27" t="s">
        <v>768</v>
      </c>
      <c r="G10" s="27" t="s">
        <v>95</v>
      </c>
      <c r="H10" s="27" t="s">
        <v>769</v>
      </c>
      <c r="I10" s="27" t="s">
        <v>770</v>
      </c>
      <c r="J10" s="27" t="s">
        <v>852</v>
      </c>
      <c r="K10" s="828" t="s">
        <v>83</v>
      </c>
    </row>
    <row r="11" spans="1:13" ht="18" customHeight="1" x14ac:dyDescent="0.2">
      <c r="A11" s="190" t="s">
        <v>771</v>
      </c>
      <c r="B11" s="64">
        <v>0</v>
      </c>
      <c r="C11" s="64">
        <v>0</v>
      </c>
      <c r="D11" s="64">
        <v>0</v>
      </c>
      <c r="E11" s="64">
        <v>0</v>
      </c>
      <c r="F11" s="64">
        <v>0</v>
      </c>
      <c r="G11" s="64">
        <v>250000</v>
      </c>
      <c r="H11" s="64">
        <v>0</v>
      </c>
      <c r="I11" s="64">
        <v>0</v>
      </c>
      <c r="J11" s="64">
        <v>0</v>
      </c>
      <c r="K11" s="28">
        <f>SUM(B11:J11)</f>
        <v>250000</v>
      </c>
    </row>
    <row r="12" spans="1:13" ht="55.5" customHeight="1" x14ac:dyDescent="0.2">
      <c r="A12" s="884" t="s">
        <v>853</v>
      </c>
      <c r="B12" s="64">
        <v>629052</v>
      </c>
      <c r="C12" s="64">
        <v>0</v>
      </c>
      <c r="D12" s="64">
        <v>0</v>
      </c>
      <c r="E12" s="64">
        <v>0</v>
      </c>
      <c r="F12" s="64">
        <v>0</v>
      </c>
      <c r="G12" s="64">
        <v>0</v>
      </c>
      <c r="H12" s="64">
        <v>136084</v>
      </c>
      <c r="I12" s="64">
        <v>39015</v>
      </c>
      <c r="J12" s="64">
        <v>0</v>
      </c>
      <c r="K12" s="28">
        <f t="shared" ref="K12:K18" si="0">SUM(B12:J12)</f>
        <v>804151</v>
      </c>
      <c r="L12" s="298" t="str">
        <f>IF($K$19=0,"",(IF(ISBLANK(K12),"",IF(K12=0,"EPB for ESMI must be &gt;$0, all states have to spend MHBG set-aside dollars on ESMI",""))))</f>
        <v/>
      </c>
    </row>
    <row r="13" spans="1:13" x14ac:dyDescent="0.2">
      <c r="A13" s="190" t="s">
        <v>772</v>
      </c>
      <c r="B13" s="299"/>
      <c r="C13" s="64">
        <v>3583068</v>
      </c>
      <c r="D13" s="64">
        <v>2033979</v>
      </c>
      <c r="E13" s="64">
        <v>46203138</v>
      </c>
      <c r="F13" s="64">
        <v>576021</v>
      </c>
      <c r="G13" s="64">
        <v>1531317</v>
      </c>
      <c r="H13" s="885"/>
      <c r="I13" s="885"/>
      <c r="J13" s="885"/>
      <c r="K13" s="28">
        <f>SUM(C13:G13)</f>
        <v>53927523</v>
      </c>
      <c r="L13" s="298" t="str">
        <f>IF($K$19=0,"",IF($B$9="AS","",IF($B$9="FM","",IF($B$9="GU","",IF($B$9="MH","",IF($B$9="PW","",(IF(ISBLANK(K13),"",IF(K13=0,"Caution! State Hospital must be &gt;$0, all states spend $ on state hospital services","")))))))))</f>
        <v/>
      </c>
      <c r="M13" s="300"/>
    </row>
    <row r="14" spans="1:13" x14ac:dyDescent="0.2">
      <c r="A14" s="190" t="s">
        <v>773</v>
      </c>
      <c r="B14" s="299"/>
      <c r="C14" s="64">
        <v>0</v>
      </c>
      <c r="D14" s="64">
        <v>0</v>
      </c>
      <c r="E14" s="64">
        <v>0</v>
      </c>
      <c r="F14" s="64">
        <v>0</v>
      </c>
      <c r="G14" s="64">
        <v>0</v>
      </c>
      <c r="H14" s="885"/>
      <c r="I14" s="885"/>
      <c r="J14" s="885"/>
      <c r="K14" s="28">
        <f>SUM(C14:G14)</f>
        <v>0</v>
      </c>
      <c r="L14" s="298"/>
      <c r="M14" s="300"/>
    </row>
    <row r="15" spans="1:13" ht="25.5" x14ac:dyDescent="0.2">
      <c r="A15" s="190" t="s">
        <v>774</v>
      </c>
      <c r="B15" s="64"/>
      <c r="C15" s="64">
        <v>0</v>
      </c>
      <c r="D15" s="64">
        <v>0</v>
      </c>
      <c r="E15" s="64">
        <v>0</v>
      </c>
      <c r="F15" s="64">
        <v>0</v>
      </c>
      <c r="G15" s="64">
        <v>0</v>
      </c>
      <c r="H15" s="64">
        <v>0</v>
      </c>
      <c r="I15" s="64">
        <v>0</v>
      </c>
      <c r="J15" s="64">
        <v>0</v>
      </c>
      <c r="K15" s="28">
        <f t="shared" si="0"/>
        <v>0</v>
      </c>
    </row>
    <row r="16" spans="1:13" ht="25.5" x14ac:dyDescent="0.2">
      <c r="A16" s="190" t="s">
        <v>856</v>
      </c>
      <c r="B16" s="64">
        <v>5160911</v>
      </c>
      <c r="C16" s="64">
        <v>25632476</v>
      </c>
      <c r="D16" s="64">
        <v>734739</v>
      </c>
      <c r="E16" s="64">
        <v>24629294</v>
      </c>
      <c r="F16" s="64">
        <v>0</v>
      </c>
      <c r="G16" s="64">
        <v>0</v>
      </c>
      <c r="H16" s="64">
        <v>367898</v>
      </c>
      <c r="I16" s="64">
        <v>2643757</v>
      </c>
      <c r="J16" s="64">
        <v>0</v>
      </c>
      <c r="K16" s="28">
        <f t="shared" si="0"/>
        <v>59169075</v>
      </c>
      <c r="L16" s="298" t="str">
        <f>IF($K$19=0,"",(IF(ISBLANK(K16),"",IF(K16=0,"Caution! Ambulatory/Community must be &gt;$0, all states spend $ on ambulatory/community services",""))))</f>
        <v/>
      </c>
    </row>
    <row r="17" spans="1:11" ht="25.5" x14ac:dyDescent="0.2">
      <c r="A17" s="884" t="s">
        <v>854</v>
      </c>
      <c r="B17" s="64">
        <v>853221</v>
      </c>
      <c r="C17" s="64">
        <v>0</v>
      </c>
      <c r="D17" s="64">
        <v>0</v>
      </c>
      <c r="E17" s="64">
        <v>803567</v>
      </c>
      <c r="F17" s="64">
        <v>0</v>
      </c>
      <c r="G17" s="64">
        <v>399464</v>
      </c>
      <c r="H17" s="64">
        <v>2546516</v>
      </c>
      <c r="I17" s="64">
        <v>73343</v>
      </c>
      <c r="J17" s="64">
        <v>0</v>
      </c>
      <c r="K17" s="28">
        <f t="shared" si="0"/>
        <v>4676111</v>
      </c>
    </row>
    <row r="18" spans="1:11" ht="25.5" x14ac:dyDescent="0.2">
      <c r="A18" s="884" t="s">
        <v>855</v>
      </c>
      <c r="B18" s="64">
        <v>140150</v>
      </c>
      <c r="C18" s="64">
        <v>0</v>
      </c>
      <c r="D18" s="64">
        <v>0</v>
      </c>
      <c r="E18" s="64">
        <v>998884</v>
      </c>
      <c r="F18" s="64">
        <v>0</v>
      </c>
      <c r="G18" s="64">
        <v>0</v>
      </c>
      <c r="H18" s="64">
        <v>180879</v>
      </c>
      <c r="I18" s="64">
        <v>0</v>
      </c>
      <c r="J18" s="64">
        <v>0</v>
      </c>
      <c r="K18" s="28">
        <f t="shared" si="0"/>
        <v>1319913</v>
      </c>
    </row>
    <row r="19" spans="1:11" x14ac:dyDescent="0.2">
      <c r="A19" s="29" t="s">
        <v>83</v>
      </c>
      <c r="B19" s="28">
        <f>+SUM(B11:B12,B15:B18)</f>
        <v>6783334</v>
      </c>
      <c r="C19" s="28">
        <f>+SUM(C11:C18)</f>
        <v>29215544</v>
      </c>
      <c r="D19" s="28">
        <f>+SUM(D11:D18)</f>
        <v>2768718</v>
      </c>
      <c r="E19" s="28">
        <f>+SUM(E11:E18)</f>
        <v>72634883</v>
      </c>
      <c r="F19" s="28">
        <f>+SUM(F11:F18)</f>
        <v>576021</v>
      </c>
      <c r="G19" s="28">
        <f>+SUM(G11:G18)</f>
        <v>2180781</v>
      </c>
      <c r="H19" s="28">
        <f>+SUM(H11:H12, H15:H18)</f>
        <v>3231377</v>
      </c>
      <c r="I19" s="28">
        <f>+SUM(I11:I12, I15:I18)</f>
        <v>2756115</v>
      </c>
      <c r="J19" s="28">
        <f>+SUM(J11:J12, J15:J18)</f>
        <v>0</v>
      </c>
      <c r="K19" s="28">
        <f>+SUM(B19:J19)</f>
        <v>120146773</v>
      </c>
    </row>
    <row r="20" spans="1:11" ht="26.25" customHeight="1" x14ac:dyDescent="0.2">
      <c r="A20" s="24" t="s">
        <v>176</v>
      </c>
      <c r="B20" s="1039" t="s">
        <v>935</v>
      </c>
      <c r="C20" s="1039"/>
      <c r="D20" s="1039"/>
      <c r="E20" s="1039"/>
      <c r="F20" s="1039"/>
      <c r="G20" s="1039"/>
      <c r="H20" s="1039"/>
      <c r="I20" s="1039"/>
      <c r="J20" s="1039"/>
      <c r="K20" s="1039"/>
    </row>
    <row r="21" spans="1:11" ht="12.75" customHeight="1" x14ac:dyDescent="0.2">
      <c r="B21" s="301" t="str">
        <f>IF($K$19=0,"",(IF(ISBLANK(B19),"",IF(B19=0,"Caution! MHBG must be &gt;$0, All States receive MHBG Funds",""))))</f>
        <v/>
      </c>
      <c r="E21" s="301" t="str">
        <f>IF($K$19=0,"",(IF(ISBLANK(E19),"",IF(E19=0,"Caution! State Funds must be &gt;$0, All States receive State Funds",""))))</f>
        <v/>
      </c>
    </row>
    <row r="22" spans="1:11" ht="42.75" customHeight="1" x14ac:dyDescent="0.2">
      <c r="A22" s="1040" t="s">
        <v>918</v>
      </c>
      <c r="B22" s="1040"/>
      <c r="C22" s="1040"/>
      <c r="D22" s="1040"/>
      <c r="E22" s="1040"/>
      <c r="F22" s="1040"/>
      <c r="G22" s="1040"/>
      <c r="H22" s="1040"/>
      <c r="I22" s="1040"/>
      <c r="J22" s="1040"/>
    </row>
    <row r="23" spans="1:11" ht="31.5" customHeight="1" x14ac:dyDescent="0.2">
      <c r="A23" s="1040" t="s">
        <v>857</v>
      </c>
      <c r="B23" s="1040"/>
      <c r="C23" s="1040"/>
      <c r="D23" s="1040"/>
      <c r="E23" s="1040"/>
      <c r="F23" s="1040"/>
      <c r="G23" s="1040"/>
      <c r="H23" s="1040"/>
      <c r="I23" s="1040"/>
      <c r="J23" s="1040"/>
    </row>
    <row r="24" spans="1:11" ht="30.75" customHeight="1" x14ac:dyDescent="0.2">
      <c r="A24" s="1040" t="s">
        <v>858</v>
      </c>
      <c r="B24" s="1040"/>
      <c r="C24" s="1040"/>
      <c r="D24" s="1040"/>
      <c r="E24" s="1040"/>
      <c r="F24" s="1040"/>
      <c r="G24" s="1040"/>
      <c r="H24" s="1040"/>
      <c r="I24" s="1040"/>
      <c r="J24" s="1040"/>
    </row>
    <row r="25" spans="1:11" ht="18" customHeight="1" x14ac:dyDescent="0.2">
      <c r="A25" s="1040" t="s">
        <v>859</v>
      </c>
      <c r="B25" s="1040"/>
      <c r="C25" s="1040"/>
      <c r="D25" s="1040"/>
      <c r="E25" s="1040"/>
      <c r="F25" s="1040"/>
      <c r="G25" s="1040"/>
      <c r="H25" s="1040"/>
      <c r="I25" s="1040"/>
      <c r="J25" s="1040"/>
    </row>
    <row r="26" spans="1:11" ht="22.5" customHeight="1" x14ac:dyDescent="0.2">
      <c r="A26" s="1040" t="s">
        <v>860</v>
      </c>
      <c r="B26" s="1040"/>
      <c r="C26" s="1040"/>
      <c r="D26" s="1040"/>
      <c r="E26" s="1040"/>
      <c r="F26" s="1040"/>
      <c r="G26" s="1040"/>
      <c r="H26" s="1040"/>
      <c r="I26" s="1040"/>
      <c r="J26" s="1040"/>
    </row>
    <row r="27" spans="1:11" ht="21" customHeight="1" x14ac:dyDescent="0.2">
      <c r="A27" s="1040" t="s">
        <v>861</v>
      </c>
      <c r="B27" s="1040"/>
      <c r="C27" s="1040"/>
      <c r="D27" s="1040"/>
      <c r="E27" s="1040"/>
      <c r="F27" s="1040"/>
      <c r="G27" s="1040"/>
      <c r="H27" s="1040"/>
      <c r="I27" s="1040"/>
      <c r="J27" s="1040"/>
    </row>
    <row r="28" spans="1:11" ht="21" customHeight="1" x14ac:dyDescent="0.2">
      <c r="A28" s="1040" t="s">
        <v>862</v>
      </c>
      <c r="B28" s="1040"/>
      <c r="C28" s="1040"/>
      <c r="D28" s="1040"/>
      <c r="E28" s="1040"/>
      <c r="F28" s="1040"/>
      <c r="G28" s="1040"/>
      <c r="H28" s="1040"/>
      <c r="I28" s="1040"/>
      <c r="J28" s="1040"/>
    </row>
    <row r="29" spans="1:11" x14ac:dyDescent="0.2">
      <c r="A29" s="1038"/>
      <c r="B29" s="1038"/>
      <c r="C29" s="1038"/>
      <c r="D29" s="1038"/>
      <c r="E29" s="1038"/>
      <c r="F29" s="1038"/>
      <c r="G29" s="1038"/>
      <c r="H29" s="1038"/>
      <c r="I29" s="1038"/>
      <c r="J29" s="1038"/>
    </row>
  </sheetData>
  <mergeCells count="13">
    <mergeCell ref="A29:J29"/>
    <mergeCell ref="B20:K20"/>
    <mergeCell ref="A26:J26"/>
    <mergeCell ref="A3:J3"/>
    <mergeCell ref="C8:D8"/>
    <mergeCell ref="A24:J24"/>
    <mergeCell ref="A25:J25"/>
    <mergeCell ref="A22:J22"/>
    <mergeCell ref="A23:J23"/>
    <mergeCell ref="F8:K8"/>
    <mergeCell ref="B9:K9"/>
    <mergeCell ref="A27:J27"/>
    <mergeCell ref="A28:J28"/>
  </mergeCells>
  <dataValidations count="9">
    <dataValidation type="textLength" operator="equal" allowBlank="1" showInputMessage="1" showErrorMessage="1" errorTitle="Invalid state name entered" error="Please enter the two character state abbreviation only." sqref="B9" xr:uid="{9749C4D7-0C93-4AF6-9707-A8A4B4320322}">
      <formula1>2</formula1>
    </dataValidation>
    <dataValidation type="custom" allowBlank="1" showInputMessage="1" showErrorMessage="1" errorTitle="Caution!" error="Do not enter, this is an automatically calculated total!" promptTitle="Caution!" prompt="Should be greater than $0" sqref="B19" xr:uid="{9BB5E275-EEA9-47B4-A221-03A2955F2772}">
      <formula1>"none"</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sqref="B20:K20" xr:uid="{4135EC1B-FDBD-44A7-B99A-BAFF4EB1F7E7}">
      <formula1>255</formula1>
    </dataValidation>
    <dataValidation type="custom" allowBlank="1" showInputMessage="1" showErrorMessage="1" errorTitle="Caution!" error="Do not enter, this is an automatically calculated total!" sqref="K11:K12 C19:J19 K14:K19" xr:uid="{BCA2D912-2FD1-4DCD-96D9-85D24CDC62C5}">
      <formula1>"None"</formula1>
    </dataValidation>
    <dataValidation type="date" operator="greaterThan" allowBlank="1" showInputMessage="1" showErrorMessage="1" errorTitle="INVALID DATE!" error="Report Period End Date cannot be before Begin Date." sqref="F8" xr:uid="{66F77205-FF4A-4916-BF0D-871BE820AA56}">
      <formula1>C8</formula1>
    </dataValidation>
    <dataValidation type="date" operator="greaterThanOrEqual" allowBlank="1" showInputMessage="1" showErrorMessage="1" errorTitle="INVALID DATE!" error="Please enter a valid Start Date." sqref="C8:D8" xr:uid="{680A9358-0663-45F9-8E39-D5FDEC4F4617}">
      <formula1>43466</formula1>
    </dataValidation>
    <dataValidation type="custom" allowBlank="1" showInputMessage="1" showErrorMessage="1" errorTitle="Caution!" error="Do not enter, this is an automatically calculated total!" sqref="K13" xr:uid="{0FF907FF-322F-4F97-BF15-69A8A5D1176F}">
      <formula1>"none"</formula1>
    </dataValidation>
    <dataValidation type="custom" allowBlank="1" showInputMessage="1" showErrorMessage="1" errorTitle="Caution!" error="Data entered in blacked-out cells, please remove this data." sqref="B13:B14 H13:J14" xr:uid="{FEE8F1FD-B212-423F-BE4F-1056E0346673}">
      <formula1>"None"</formula1>
    </dataValidation>
    <dataValidation type="decimal" operator="greaterThanOrEqual" allowBlank="1" showInputMessage="1" showErrorMessage="1" errorTitle="Caution!" error="The value entered is a negative dollar amount, please enter only positive dollar amounts." sqref="B11:J12 C13:G14 B15:J18" xr:uid="{B2A7544E-A428-4AFD-9DC2-3A6345B7B839}">
      <formula1>0</formula1>
    </dataValidation>
  </dataValidations>
  <pageMargins left="0.75" right="0.75" top="1" bottom="1" header="0.5" footer="0.5"/>
  <pageSetup scale="96" orientation="portrait" horizontalDpi="1200" verticalDpi="1200" r:id="rId1"/>
  <headerFooter alignWithMargins="0">
    <oddFooter>&amp;LFY 2024 Uniform Reporting System (URS)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B20E-C3A3-4EC7-98A3-D7CFCE037489}">
  <sheetPr codeName="Sheet13"/>
  <dimension ref="A1:K26"/>
  <sheetViews>
    <sheetView showGridLines="0" zoomScaleNormal="100" workbookViewId="0">
      <selection activeCell="K18" sqref="K18"/>
    </sheetView>
  </sheetViews>
  <sheetFormatPr defaultRowHeight="12.75" x14ac:dyDescent="0.2"/>
  <cols>
    <col min="1" max="1" width="24.140625" customWidth="1"/>
    <col min="2" max="8" width="15.140625" customWidth="1"/>
    <col min="11" max="11" width="11" customWidth="1"/>
  </cols>
  <sheetData>
    <row r="1" spans="1:11" x14ac:dyDescent="0.2">
      <c r="A1" s="192" t="s">
        <v>729</v>
      </c>
    </row>
    <row r="3" spans="1:11" ht="27.75" customHeight="1" x14ac:dyDescent="0.2">
      <c r="A3" s="1003" t="s">
        <v>730</v>
      </c>
      <c r="B3" s="1003"/>
      <c r="C3" s="1003"/>
      <c r="D3" s="1003"/>
      <c r="E3" s="1003"/>
      <c r="F3" s="1003"/>
      <c r="G3" s="1003"/>
      <c r="H3" s="1003"/>
    </row>
    <row r="4" spans="1:11" x14ac:dyDescent="0.2">
      <c r="A4" s="20"/>
      <c r="B4" s="21"/>
      <c r="C4" s="21"/>
      <c r="D4" s="21"/>
      <c r="E4" s="21"/>
      <c r="F4" s="21"/>
      <c r="G4" s="21"/>
      <c r="H4" s="21"/>
    </row>
    <row r="5" spans="1:11" ht="18" x14ac:dyDescent="0.25">
      <c r="A5" s="22" t="s">
        <v>80</v>
      </c>
      <c r="B5" s="23"/>
      <c r="C5" s="23"/>
      <c r="D5" s="23"/>
      <c r="E5" s="23"/>
      <c r="F5" s="23"/>
      <c r="G5" s="23"/>
      <c r="H5" s="23"/>
    </row>
    <row r="6" spans="1:11" ht="18" x14ac:dyDescent="0.25">
      <c r="A6" s="22"/>
      <c r="B6" s="23"/>
      <c r="C6" s="23"/>
      <c r="D6" s="23"/>
      <c r="E6" s="23"/>
      <c r="F6" s="23"/>
      <c r="G6" s="23"/>
      <c r="H6" s="23"/>
    </row>
    <row r="7" spans="1:11" x14ac:dyDescent="0.2">
      <c r="A7" s="24" t="s">
        <v>171</v>
      </c>
      <c r="B7" s="62"/>
      <c r="C7" s="25"/>
      <c r="D7" s="25"/>
      <c r="E7" s="25"/>
      <c r="F7" s="25"/>
      <c r="G7" s="25"/>
      <c r="H7" s="25"/>
    </row>
    <row r="8" spans="1:11" x14ac:dyDescent="0.2">
      <c r="A8" s="26" t="s">
        <v>382</v>
      </c>
      <c r="B8" s="63" t="s">
        <v>82</v>
      </c>
      <c r="C8" s="1043">
        <v>45108</v>
      </c>
      <c r="D8" s="1043"/>
      <c r="E8" s="63" t="s">
        <v>74</v>
      </c>
      <c r="F8" s="1043">
        <v>45473</v>
      </c>
      <c r="G8" s="1043"/>
      <c r="H8" s="1043"/>
      <c r="I8" s="1043"/>
      <c r="J8" s="1043"/>
      <c r="K8" s="1043"/>
    </row>
    <row r="9" spans="1:11" x14ac:dyDescent="0.2">
      <c r="A9" s="26" t="s">
        <v>75</v>
      </c>
      <c r="B9" s="1044" t="s">
        <v>921</v>
      </c>
      <c r="C9" s="1044"/>
      <c r="D9" s="1044"/>
      <c r="E9" s="1044"/>
      <c r="F9" s="1044"/>
      <c r="G9" s="1044"/>
      <c r="H9" s="1044"/>
      <c r="I9" s="1044"/>
      <c r="J9" s="1044"/>
      <c r="K9" s="1044"/>
    </row>
    <row r="10" spans="1:11" ht="60" x14ac:dyDescent="0.2">
      <c r="A10" s="45" t="s">
        <v>168</v>
      </c>
      <c r="B10" s="27" t="s">
        <v>764</v>
      </c>
      <c r="C10" s="27" t="s">
        <v>765</v>
      </c>
      <c r="D10" s="27" t="s">
        <v>766</v>
      </c>
      <c r="E10" s="27" t="s">
        <v>767</v>
      </c>
      <c r="F10" s="27" t="s">
        <v>768</v>
      </c>
      <c r="G10" s="27" t="s">
        <v>95</v>
      </c>
      <c r="H10" s="887" t="s">
        <v>868</v>
      </c>
      <c r="I10" s="888" t="s">
        <v>869</v>
      </c>
      <c r="J10" s="888" t="s">
        <v>870</v>
      </c>
      <c r="K10" s="828" t="s">
        <v>83</v>
      </c>
    </row>
    <row r="11" spans="1:11" ht="39.75" x14ac:dyDescent="0.2">
      <c r="A11" s="190" t="s">
        <v>775</v>
      </c>
      <c r="B11" s="64">
        <v>0</v>
      </c>
      <c r="C11" s="64"/>
      <c r="D11" s="64"/>
      <c r="E11" s="64"/>
      <c r="F11" s="64"/>
      <c r="G11" s="64"/>
      <c r="H11" s="64">
        <v>136084</v>
      </c>
      <c r="I11" s="64">
        <v>39015</v>
      </c>
      <c r="J11" s="64"/>
      <c r="K11" s="28">
        <f t="shared" ref="K11:K18" si="0">+SUM(B11:J11)</f>
        <v>175099</v>
      </c>
    </row>
    <row r="12" spans="1:11" x14ac:dyDescent="0.2">
      <c r="A12" s="190" t="s">
        <v>776</v>
      </c>
      <c r="B12" s="64">
        <v>0</v>
      </c>
      <c r="C12" s="64"/>
      <c r="D12" s="64"/>
      <c r="E12" s="64"/>
      <c r="F12" s="64"/>
      <c r="G12" s="64"/>
      <c r="H12" s="64"/>
      <c r="I12" s="64"/>
      <c r="J12" s="64"/>
      <c r="K12" s="28">
        <f t="shared" si="0"/>
        <v>0</v>
      </c>
    </row>
    <row r="13" spans="1:11" x14ac:dyDescent="0.2">
      <c r="A13" s="190" t="s">
        <v>777</v>
      </c>
      <c r="B13" s="64">
        <v>0</v>
      </c>
      <c r="C13" s="64"/>
      <c r="D13" s="64"/>
      <c r="E13" s="64"/>
      <c r="F13" s="64"/>
      <c r="G13" s="64"/>
      <c r="H13" s="64"/>
      <c r="I13" s="64"/>
      <c r="J13" s="64"/>
      <c r="K13" s="28">
        <f t="shared" si="0"/>
        <v>0</v>
      </c>
    </row>
    <row r="14" spans="1:11" ht="51" x14ac:dyDescent="0.2">
      <c r="A14" s="190" t="s">
        <v>778</v>
      </c>
      <c r="B14" s="64">
        <v>629052</v>
      </c>
      <c r="C14" s="64"/>
      <c r="D14" s="64"/>
      <c r="E14" s="64"/>
      <c r="F14" s="64"/>
      <c r="G14" s="64"/>
      <c r="H14" s="64"/>
      <c r="I14" s="64"/>
      <c r="J14" s="64"/>
      <c r="K14" s="28">
        <f t="shared" si="0"/>
        <v>629052</v>
      </c>
    </row>
    <row r="15" spans="1:11" x14ac:dyDescent="0.2">
      <c r="A15" s="190" t="s">
        <v>779</v>
      </c>
      <c r="B15" s="64">
        <v>0</v>
      </c>
      <c r="C15" s="64"/>
      <c r="D15" s="64"/>
      <c r="E15" s="64"/>
      <c r="F15" s="64"/>
      <c r="G15" s="64"/>
      <c r="H15" s="64"/>
      <c r="I15" s="64"/>
      <c r="J15" s="64"/>
      <c r="K15" s="28">
        <f t="shared" si="0"/>
        <v>0</v>
      </c>
    </row>
    <row r="16" spans="1:11" x14ac:dyDescent="0.2">
      <c r="A16" s="190" t="s">
        <v>780</v>
      </c>
      <c r="B16" s="64">
        <v>0</v>
      </c>
      <c r="C16" s="64"/>
      <c r="D16" s="64"/>
      <c r="E16" s="64"/>
      <c r="F16" s="64"/>
      <c r="G16" s="64"/>
      <c r="H16" s="64"/>
      <c r="I16" s="64"/>
      <c r="J16" s="64"/>
      <c r="K16" s="28">
        <f t="shared" si="0"/>
        <v>0</v>
      </c>
    </row>
    <row r="17" spans="1:11" ht="13.5" x14ac:dyDescent="0.2">
      <c r="A17" s="884" t="s">
        <v>863</v>
      </c>
      <c r="B17" s="64">
        <v>0</v>
      </c>
      <c r="C17" s="64"/>
      <c r="D17" s="64"/>
      <c r="E17" s="64"/>
      <c r="F17" s="64"/>
      <c r="G17" s="64"/>
      <c r="H17" s="64"/>
      <c r="I17" s="64"/>
      <c r="J17" s="64"/>
      <c r="K17" s="28">
        <f t="shared" si="0"/>
        <v>0</v>
      </c>
    </row>
    <row r="18" spans="1:11" x14ac:dyDescent="0.2">
      <c r="A18" s="29" t="s">
        <v>83</v>
      </c>
      <c r="B18" s="28">
        <f>SUM(B11:B17)</f>
        <v>629052</v>
      </c>
      <c r="C18" s="28">
        <f t="shared" ref="C18:J18" si="1">SUM(C11:C17)</f>
        <v>0</v>
      </c>
      <c r="D18" s="28">
        <f t="shared" si="1"/>
        <v>0</v>
      </c>
      <c r="E18" s="28">
        <f t="shared" si="1"/>
        <v>0</v>
      </c>
      <c r="F18" s="28">
        <f t="shared" si="1"/>
        <v>0</v>
      </c>
      <c r="G18" s="28">
        <f t="shared" si="1"/>
        <v>0</v>
      </c>
      <c r="H18" s="28">
        <f t="shared" si="1"/>
        <v>136084</v>
      </c>
      <c r="I18" s="28">
        <f t="shared" si="1"/>
        <v>39015</v>
      </c>
      <c r="J18" s="28">
        <f t="shared" si="1"/>
        <v>0</v>
      </c>
      <c r="K18" s="28">
        <f t="shared" si="0"/>
        <v>804151</v>
      </c>
    </row>
    <row r="19" spans="1:11" ht="26.25" customHeight="1" x14ac:dyDescent="0.2">
      <c r="A19" s="24" t="s">
        <v>169</v>
      </c>
      <c r="B19" s="1039" t="s">
        <v>936</v>
      </c>
      <c r="C19" s="1039"/>
      <c r="D19" s="1039"/>
      <c r="E19" s="1039"/>
      <c r="F19" s="1039"/>
      <c r="G19" s="1039"/>
      <c r="H19" s="1039"/>
      <c r="I19" s="1039"/>
      <c r="J19" s="1039"/>
      <c r="K19" s="1039"/>
    </row>
    <row r="21" spans="1:11" ht="45" customHeight="1" x14ac:dyDescent="0.2">
      <c r="A21" s="1045" t="s">
        <v>920</v>
      </c>
      <c r="B21" s="1045"/>
      <c r="C21" s="1045"/>
      <c r="D21" s="1045"/>
      <c r="E21" s="1045"/>
      <c r="F21" s="1045"/>
      <c r="G21" s="1045"/>
      <c r="H21" s="1045"/>
    </row>
    <row r="22" spans="1:11" ht="33.75" customHeight="1" x14ac:dyDescent="0.2">
      <c r="A22" s="1045" t="s">
        <v>864</v>
      </c>
      <c r="B22" s="1045"/>
      <c r="C22" s="1045"/>
      <c r="D22" s="1045"/>
      <c r="E22" s="1045"/>
      <c r="F22" s="1045"/>
      <c r="G22" s="1045"/>
      <c r="H22" s="1045"/>
    </row>
    <row r="23" spans="1:11" s="288" customFormat="1" ht="42.75" customHeight="1" x14ac:dyDescent="0.2">
      <c r="A23" s="1028" t="s">
        <v>865</v>
      </c>
      <c r="B23" s="1028"/>
      <c r="C23" s="1028"/>
      <c r="D23" s="1028"/>
      <c r="E23" s="1028"/>
      <c r="F23" s="1028"/>
      <c r="G23" s="1028"/>
      <c r="H23" s="1028"/>
    </row>
    <row r="24" spans="1:11" ht="16.5" customHeight="1" x14ac:dyDescent="0.2">
      <c r="A24" s="1028" t="s">
        <v>866</v>
      </c>
      <c r="B24" s="1028"/>
      <c r="C24" s="1028"/>
      <c r="D24" s="1028"/>
      <c r="E24" s="1028"/>
      <c r="F24" s="1028"/>
      <c r="G24" s="1028"/>
      <c r="H24" s="1028"/>
    </row>
    <row r="25" spans="1:11" ht="16.5" customHeight="1" x14ac:dyDescent="0.2">
      <c r="A25" s="1028" t="s">
        <v>867</v>
      </c>
      <c r="B25" s="1028"/>
      <c r="C25" s="1028"/>
      <c r="D25" s="1028"/>
      <c r="E25" s="1028"/>
      <c r="F25" s="1028"/>
      <c r="G25" s="1028"/>
      <c r="H25" s="1028"/>
    </row>
    <row r="26" spans="1:11" ht="28.5" customHeight="1" x14ac:dyDescent="0.2">
      <c r="A26" s="1028" t="s">
        <v>827</v>
      </c>
      <c r="B26" s="1028"/>
      <c r="C26" s="1028"/>
      <c r="D26" s="1028"/>
      <c r="E26" s="1028"/>
      <c r="F26" s="1028"/>
      <c r="G26" s="1028"/>
      <c r="H26" s="1028"/>
    </row>
  </sheetData>
  <mergeCells count="11">
    <mergeCell ref="A3:H3"/>
    <mergeCell ref="C8:D8"/>
    <mergeCell ref="A21:H21"/>
    <mergeCell ref="B19:K19"/>
    <mergeCell ref="B9:K9"/>
    <mergeCell ref="F8:K8"/>
    <mergeCell ref="A23:H23"/>
    <mergeCell ref="A24:H24"/>
    <mergeCell ref="A25:H25"/>
    <mergeCell ref="A26:H26"/>
    <mergeCell ref="A22:H22"/>
  </mergeCells>
  <conditionalFormatting sqref="K18">
    <cfRule type="cellIs" dxfId="296" priority="1" stopIfTrue="1" operator="notEqual">
      <formula>ESMI_T7</formula>
    </cfRule>
  </conditionalFormatting>
  <dataValidations count="8">
    <dataValidation type="textLength" operator="equal" allowBlank="1" showInputMessage="1" showErrorMessage="1" errorTitle="Invalid state name entered" error="Please enter the two character state abbreviation only." sqref="B9" xr:uid="{18C55E68-EB58-44AA-A01C-4B8813476C65}">
      <formula1>2</formula1>
    </dataValidation>
    <dataValidation type="custom" allowBlank="1" showInputMessage="1" showErrorMessage="1" errorTitle="Caution!" error="Do not enter, this is an automatically calculated total!" promptTitle="Caution!" prompt="If RED, total expenditure reported here is not equal to total ESMI expenditures reported on Table 7A." sqref="K18" xr:uid="{86650A34-0DA0-47F5-B924-84F85A0F862B}">
      <formula1>"None"</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sqref="B19:K19" xr:uid="{ED821E89-588F-4E99-B6FC-B039F63D3E5B}">
      <formula1>255</formula1>
    </dataValidation>
    <dataValidation type="date" operator="greaterThan" allowBlank="1" showInputMessage="1" showErrorMessage="1" errorTitle="IINVALID DATE!" error="Report Period End Date cannot be before Begin Date." sqref="F8" xr:uid="{41AB69BE-D532-41BB-944B-A96FA406DFE6}">
      <formula1>C8</formula1>
    </dataValidation>
    <dataValidation type="date" operator="greaterThanOrEqual" allowBlank="1" showInputMessage="1" showErrorMessage="1" errorTitle="INVALID DATE!" error="Please enter a valid Start Date." sqref="C8:D8" xr:uid="{428C36A6-3ED6-4A0B-AB38-AD479CE15016}">
      <formula1>43466</formula1>
    </dataValidation>
    <dataValidation type="custom" allowBlank="1" showErrorMessage="1" errorTitle="Caution!" error="Do not enter, this is an automatically calculated total!" sqref="B18:J18" xr:uid="{CAA71C38-87F2-4039-85FC-6A9667B270C5}">
      <formula1>"None"</formula1>
    </dataValidation>
    <dataValidation type="custom" allowBlank="1" showInputMessage="1" showErrorMessage="1" errorTitle="Caution!" error="Do not enter, this is an automatically calculated total!" sqref="K11:K17" xr:uid="{0AB30933-8A9A-4B5F-AC98-7E49D4EC26D9}">
      <formula1>"None"</formula1>
    </dataValidation>
    <dataValidation type="decimal" operator="greaterThanOrEqual" allowBlank="1" showInputMessage="1" showErrorMessage="1" errorTitle="Caution!" error="The value entered is a negative dollar amount, please enter only positive dollar amounts." sqref="B11:J17" xr:uid="{D4D1DBBF-FD5E-4B3C-8E82-B565459C1387}">
      <formula1>0</formula1>
    </dataValidation>
  </dataValidations>
  <pageMargins left="0.75" right="0.75" top="1" bottom="1" header="0.5" footer="0.5"/>
  <pageSetup scale="96" orientation="portrait" horizontalDpi="1200" verticalDpi="1200" r:id="rId1"/>
  <headerFooter alignWithMargins="0">
    <oddFooter>&amp;LFY 2024 Uniform Reporting System (URS)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7776C-A88C-48E0-AF12-36BBEFCE00D9}">
  <sheetPr codeName="Sheet14"/>
  <dimension ref="A1:P23"/>
  <sheetViews>
    <sheetView showGridLines="0" workbookViewId="0">
      <selection activeCell="E44" sqref="E44"/>
    </sheetView>
  </sheetViews>
  <sheetFormatPr defaultRowHeight="12.75" x14ac:dyDescent="0.2"/>
  <cols>
    <col min="1" max="1" width="24.140625" customWidth="1"/>
    <col min="2" max="8" width="15.140625" customWidth="1"/>
    <col min="11" max="11" width="11.42578125" customWidth="1"/>
  </cols>
  <sheetData>
    <row r="1" spans="1:16" x14ac:dyDescent="0.2">
      <c r="A1" s="192" t="s">
        <v>731</v>
      </c>
      <c r="B1" s="192"/>
      <c r="C1" s="192"/>
      <c r="D1" s="192"/>
      <c r="E1" s="192"/>
      <c r="F1" s="192"/>
      <c r="G1" s="192"/>
      <c r="H1" s="192"/>
    </row>
    <row r="3" spans="1:16" ht="21" customHeight="1" x14ac:dyDescent="0.2">
      <c r="A3" s="1047" t="s">
        <v>732</v>
      </c>
      <c r="B3" s="1047"/>
      <c r="C3" s="1047"/>
      <c r="D3" s="1047"/>
      <c r="E3" s="1047"/>
      <c r="F3" s="1047"/>
      <c r="G3" s="1047"/>
      <c r="H3" s="1047"/>
    </row>
    <row r="4" spans="1:16" x14ac:dyDescent="0.2">
      <c r="A4" s="20"/>
      <c r="B4" s="21"/>
      <c r="C4" s="21"/>
      <c r="D4" s="21"/>
      <c r="E4" s="21"/>
      <c r="F4" s="21"/>
      <c r="G4" s="21"/>
      <c r="H4" s="21"/>
    </row>
    <row r="5" spans="1:16" ht="18" x14ac:dyDescent="0.25">
      <c r="A5" s="22" t="s">
        <v>80</v>
      </c>
      <c r="B5" s="23"/>
      <c r="C5" s="23"/>
      <c r="D5" s="23"/>
      <c r="E5" s="23"/>
      <c r="F5" s="23"/>
      <c r="G5" s="23"/>
      <c r="H5" s="23"/>
    </row>
    <row r="6" spans="1:16" ht="18" x14ac:dyDescent="0.25">
      <c r="A6" s="22"/>
      <c r="B6" s="23"/>
      <c r="C6" s="23"/>
      <c r="D6" s="23"/>
      <c r="E6" s="23"/>
      <c r="F6" s="23"/>
      <c r="G6" s="23"/>
      <c r="H6" s="23"/>
    </row>
    <row r="7" spans="1:16" x14ac:dyDescent="0.2">
      <c r="A7" s="24" t="s">
        <v>758</v>
      </c>
      <c r="B7" s="62"/>
      <c r="C7" s="25"/>
      <c r="D7" s="25"/>
      <c r="E7" s="25"/>
      <c r="F7" s="25"/>
      <c r="G7" s="25"/>
      <c r="H7" s="25"/>
    </row>
    <row r="8" spans="1:16" x14ac:dyDescent="0.2">
      <c r="A8" s="26" t="s">
        <v>382</v>
      </c>
      <c r="B8" s="63" t="s">
        <v>82</v>
      </c>
      <c r="C8" s="1041">
        <v>45108</v>
      </c>
      <c r="D8" s="1042"/>
      <c r="E8" s="63" t="s">
        <v>74</v>
      </c>
      <c r="F8" s="1043">
        <v>45473</v>
      </c>
      <c r="G8" s="1043"/>
      <c r="H8" s="1043"/>
      <c r="I8" s="1043"/>
      <c r="J8" s="1043"/>
      <c r="K8" s="1043"/>
    </row>
    <row r="9" spans="1:16" x14ac:dyDescent="0.2">
      <c r="A9" s="26" t="s">
        <v>75</v>
      </c>
      <c r="B9" s="1044" t="s">
        <v>921</v>
      </c>
      <c r="C9" s="1044"/>
      <c r="D9" s="1044"/>
      <c r="E9" s="1044"/>
      <c r="F9" s="1044"/>
      <c r="G9" s="1044"/>
      <c r="H9" s="1044"/>
      <c r="I9" s="1044"/>
      <c r="J9" s="1044"/>
      <c r="K9" s="1044"/>
    </row>
    <row r="10" spans="1:16" ht="60" x14ac:dyDescent="0.2">
      <c r="A10" s="45" t="s">
        <v>172</v>
      </c>
      <c r="B10" s="27" t="s">
        <v>764</v>
      </c>
      <c r="C10" s="27" t="s">
        <v>765</v>
      </c>
      <c r="D10" s="27" t="s">
        <v>766</v>
      </c>
      <c r="E10" s="27" t="s">
        <v>767</v>
      </c>
      <c r="F10" s="27" t="s">
        <v>768</v>
      </c>
      <c r="G10" s="27" t="s">
        <v>95</v>
      </c>
      <c r="H10" s="887" t="s">
        <v>868</v>
      </c>
      <c r="I10" s="888" t="s">
        <v>869</v>
      </c>
      <c r="J10" s="888" t="s">
        <v>870</v>
      </c>
      <c r="K10" s="828" t="s">
        <v>83</v>
      </c>
      <c r="P10" s="3"/>
    </row>
    <row r="11" spans="1:16" x14ac:dyDescent="0.2">
      <c r="A11" s="190" t="s">
        <v>173</v>
      </c>
      <c r="B11" s="64"/>
      <c r="C11" s="64"/>
      <c r="D11" s="64"/>
      <c r="E11" s="64"/>
      <c r="F11" s="64"/>
      <c r="G11" s="64"/>
      <c r="H11" s="64"/>
      <c r="I11" s="64"/>
      <c r="J11" s="64"/>
      <c r="K11" s="28">
        <f t="shared" ref="K11:K16" si="0">+SUM(B11:J11)</f>
        <v>0</v>
      </c>
    </row>
    <row r="12" spans="1:16" x14ac:dyDescent="0.2">
      <c r="A12" s="190" t="s">
        <v>781</v>
      </c>
      <c r="B12" s="64"/>
      <c r="C12" s="64"/>
      <c r="D12" s="64"/>
      <c r="E12" s="64"/>
      <c r="F12" s="64"/>
      <c r="G12" s="64"/>
      <c r="H12" s="64">
        <v>570306</v>
      </c>
      <c r="I12" s="64"/>
      <c r="J12" s="64"/>
      <c r="K12" s="28">
        <f t="shared" si="0"/>
        <v>570306</v>
      </c>
    </row>
    <row r="13" spans="1:16" ht="25.5" x14ac:dyDescent="0.2">
      <c r="A13" s="190" t="s">
        <v>474</v>
      </c>
      <c r="B13" s="64">
        <v>853221</v>
      </c>
      <c r="C13" s="64"/>
      <c r="D13" s="64"/>
      <c r="E13" s="64">
        <v>803567.08</v>
      </c>
      <c r="F13" s="64"/>
      <c r="G13" s="64">
        <v>399464</v>
      </c>
      <c r="H13" s="64">
        <v>1976210</v>
      </c>
      <c r="I13" s="64">
        <v>73343</v>
      </c>
      <c r="J13" s="64"/>
      <c r="K13" s="28">
        <f t="shared" si="0"/>
        <v>4105805.08</v>
      </c>
    </row>
    <row r="14" spans="1:16" ht="25.5" x14ac:dyDescent="0.2">
      <c r="A14" s="190" t="s">
        <v>782</v>
      </c>
      <c r="B14" s="64"/>
      <c r="C14" s="64"/>
      <c r="D14" s="64"/>
      <c r="E14" s="64"/>
      <c r="F14" s="64"/>
      <c r="G14" s="64"/>
      <c r="H14" s="64"/>
      <c r="I14" s="64"/>
      <c r="J14" s="64"/>
      <c r="K14" s="28">
        <f t="shared" si="0"/>
        <v>0</v>
      </c>
    </row>
    <row r="15" spans="1:16" ht="25.5" x14ac:dyDescent="0.2">
      <c r="A15" s="190" t="s">
        <v>783</v>
      </c>
      <c r="B15" s="64"/>
      <c r="C15" s="64"/>
      <c r="D15" s="64"/>
      <c r="E15" s="64"/>
      <c r="F15" s="64"/>
      <c r="G15" s="64"/>
      <c r="H15" s="64"/>
      <c r="I15" s="64"/>
      <c r="J15" s="64"/>
      <c r="K15" s="28">
        <f t="shared" si="0"/>
        <v>0</v>
      </c>
    </row>
    <row r="16" spans="1:16" x14ac:dyDescent="0.2">
      <c r="A16" s="29" t="s">
        <v>83</v>
      </c>
      <c r="B16" s="28">
        <f t="shared" ref="B16:J16" si="1">+SUM(B11:B15)</f>
        <v>853221</v>
      </c>
      <c r="C16" s="28">
        <f t="shared" si="1"/>
        <v>0</v>
      </c>
      <c r="D16" s="28">
        <f t="shared" si="1"/>
        <v>0</v>
      </c>
      <c r="E16" s="28">
        <f t="shared" si="1"/>
        <v>803567.08</v>
      </c>
      <c r="F16" s="28">
        <f t="shared" si="1"/>
        <v>0</v>
      </c>
      <c r="G16" s="28">
        <f t="shared" si="1"/>
        <v>399464</v>
      </c>
      <c r="H16" s="28">
        <f t="shared" si="1"/>
        <v>2546516</v>
      </c>
      <c r="I16" s="28">
        <f t="shared" si="1"/>
        <v>73343</v>
      </c>
      <c r="J16" s="28">
        <f t="shared" si="1"/>
        <v>0</v>
      </c>
      <c r="K16" s="28">
        <f t="shared" si="0"/>
        <v>4676111.08</v>
      </c>
    </row>
    <row r="17" spans="1:11" ht="26.25" customHeight="1" x14ac:dyDescent="0.2">
      <c r="A17" s="24" t="s">
        <v>169</v>
      </c>
      <c r="B17" s="1039" t="s">
        <v>937</v>
      </c>
      <c r="C17" s="1039"/>
      <c r="D17" s="1039"/>
      <c r="E17" s="1039"/>
      <c r="F17" s="1039"/>
      <c r="G17" s="1039"/>
      <c r="H17" s="1039"/>
      <c r="I17" s="1039"/>
      <c r="J17" s="1039"/>
      <c r="K17" s="1039"/>
    </row>
    <row r="18" spans="1:11" x14ac:dyDescent="0.2">
      <c r="B18" s="191"/>
    </row>
    <row r="19" spans="1:11" ht="41.25" customHeight="1" x14ac:dyDescent="0.2">
      <c r="A19" s="1046" t="s">
        <v>920</v>
      </c>
      <c r="B19" s="1046"/>
      <c r="C19" s="1046"/>
      <c r="D19" s="1046"/>
      <c r="E19" s="1046"/>
      <c r="F19" s="1046"/>
      <c r="G19" s="1046"/>
      <c r="H19" s="1046"/>
    </row>
    <row r="20" spans="1:11" ht="34.5" customHeight="1" x14ac:dyDescent="0.2">
      <c r="A20" s="1046" t="s">
        <v>864</v>
      </c>
      <c r="B20" s="1046"/>
      <c r="C20" s="1046"/>
      <c r="D20" s="1046"/>
      <c r="E20" s="1046"/>
      <c r="F20" s="1046"/>
      <c r="G20" s="1046"/>
      <c r="H20" s="1046"/>
    </row>
    <row r="21" spans="1:11" ht="45" customHeight="1" x14ac:dyDescent="0.2">
      <c r="A21" s="1046" t="s">
        <v>858</v>
      </c>
      <c r="B21" s="1046"/>
      <c r="C21" s="1046"/>
      <c r="D21" s="1046"/>
      <c r="E21" s="1046"/>
      <c r="F21" s="1046"/>
      <c r="G21" s="1046"/>
      <c r="H21" s="1046"/>
    </row>
    <row r="22" spans="1:11" x14ac:dyDescent="0.2">
      <c r="A22" s="1046" t="s">
        <v>828</v>
      </c>
      <c r="B22" s="1046"/>
      <c r="C22" s="1046"/>
      <c r="D22" s="1046"/>
      <c r="E22" s="1046"/>
      <c r="F22" s="1046"/>
      <c r="G22" s="1046"/>
      <c r="H22" s="1046"/>
    </row>
    <row r="23" spans="1:11" ht="30.75" customHeight="1" x14ac:dyDescent="0.2">
      <c r="A23" s="1046" t="s">
        <v>871</v>
      </c>
      <c r="B23" s="1046"/>
      <c r="C23" s="1046"/>
      <c r="D23" s="1046"/>
      <c r="E23" s="1046"/>
      <c r="F23" s="1046"/>
      <c r="G23" s="1046"/>
      <c r="H23" s="1046"/>
    </row>
  </sheetData>
  <mergeCells count="10">
    <mergeCell ref="A23:H23"/>
    <mergeCell ref="A19:H19"/>
    <mergeCell ref="A3:H3"/>
    <mergeCell ref="C8:D8"/>
    <mergeCell ref="F8:K8"/>
    <mergeCell ref="B9:K9"/>
    <mergeCell ref="B17:K17"/>
    <mergeCell ref="A20:H20"/>
    <mergeCell ref="A21:H21"/>
    <mergeCell ref="A22:H22"/>
  </mergeCells>
  <conditionalFormatting sqref="K16">
    <cfRule type="cellIs" dxfId="295" priority="1" stopIfTrue="1" operator="notEqual">
      <formula>CS_T7</formula>
    </cfRule>
  </conditionalFormatting>
  <dataValidations count="7">
    <dataValidation type="textLength" operator="lessThanOrEqual" allowBlank="1" showErrorMessage="1" errorTitle="Footnote is too long!" error="The note you are trying to enter is too long for this field (greater than 255 characters). Please use the General Comments sheet for this note!" sqref="B17:K17" xr:uid="{F38F783F-2A27-4E72-AFD8-5F96D153DBF0}">
      <formula1>255</formula1>
    </dataValidation>
    <dataValidation type="custom" allowBlank="1" showErrorMessage="1" errorTitle="Caution!" error="Do not enter, this is an automatically calculated total!" sqref="B16:J16 K11:K15" xr:uid="{8D6B7FD0-35DC-4F25-8D64-B9F6EC57CF04}">
      <formula1>"None"</formula1>
    </dataValidation>
    <dataValidation type="textLength" operator="equal" allowBlank="1" showInputMessage="1" showErrorMessage="1" errorTitle="Invalid state name entered" error="Please enter the two character state abbreviation only." sqref="B9" xr:uid="{811DED38-D719-4C40-A62B-E8265B96639F}">
      <formula1>2</formula1>
    </dataValidation>
    <dataValidation type="date" operator="greaterThan" allowBlank="1" showInputMessage="1" showErrorMessage="1" errorTitle="INVALID DATE!" error="Report Period End Date cannot be before Begin Date." sqref="F8" xr:uid="{F6303C8B-C9F4-40FB-A2C3-9A0D9597D7A5}">
      <formula1>C8</formula1>
    </dataValidation>
    <dataValidation type="date" operator="greaterThanOrEqual" allowBlank="1" showInputMessage="1" showErrorMessage="1" errorTitle="INVALID DATE!" error="Please enter a valid Start Date." sqref="C8:D8" xr:uid="{249367D2-2B5D-49E9-B4F1-16BF2D4AC039}">
      <formula1>43466</formula1>
    </dataValidation>
    <dataValidation type="custom" allowBlank="1" showInputMessage="1" showErrorMessage="1" errorTitle="Caution!" error="Do not enter, this is an automatically calculated total!" promptTitle="CAUTION" prompt="If RED, total expenditure reported here is not equal to total Crisis Services expenditures reported on Table 7A." sqref="K16" xr:uid="{A6573BAE-0493-4EB9-AB37-40790A042DCA}">
      <formula1>"None"</formula1>
    </dataValidation>
    <dataValidation type="decimal" operator="greaterThanOrEqual" allowBlank="1" showInputMessage="1" showErrorMessage="1" errorTitle="Caution!" error="The value entered is a negative dollar amount, please enter only positive dollar amounts." sqref="B11:J15" xr:uid="{A017DDE1-FAE2-4C6A-AA90-926B6C4F3C0B}">
      <formula1>0</formula1>
    </dataValidation>
  </dataValidations>
  <pageMargins left="0.75" right="0.75" top="1" bottom="1" header="0.5" footer="0.5"/>
  <pageSetup scale="96" orientation="portrait" r:id="rId1"/>
  <headerFooter alignWithMargins="0">
    <oddFooter>&amp;LFY 2024 Uniform Reporting System (URS)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5157-C386-4351-B882-54A76B00DE5E}">
  <sheetPr codeName="Sheet15"/>
  <dimension ref="A1:H28"/>
  <sheetViews>
    <sheetView showGridLines="0" zoomScaleNormal="100" workbookViewId="0">
      <selection activeCell="E44" sqref="E44"/>
    </sheetView>
  </sheetViews>
  <sheetFormatPr defaultRowHeight="12.75" x14ac:dyDescent="0.2"/>
  <cols>
    <col min="1" max="1" width="39.5703125" customWidth="1"/>
    <col min="2" max="6" width="17.7109375" customWidth="1"/>
    <col min="7" max="26" width="8.7109375" customWidth="1"/>
  </cols>
  <sheetData>
    <row r="1" spans="1:8" ht="15" customHeight="1" x14ac:dyDescent="0.2">
      <c r="A1" s="1048" t="s">
        <v>734</v>
      </c>
      <c r="B1" s="1048"/>
      <c r="C1" s="1048"/>
      <c r="D1" s="1048"/>
      <c r="E1" s="1048"/>
    </row>
    <row r="2" spans="1:8" x14ac:dyDescent="0.2">
      <c r="A2" s="6"/>
      <c r="B2" s="6"/>
    </row>
    <row r="3" spans="1:8" ht="39" customHeight="1" x14ac:dyDescent="0.2">
      <c r="A3" s="975" t="s">
        <v>733</v>
      </c>
      <c r="B3" s="975"/>
      <c r="C3" s="975"/>
      <c r="D3" s="975"/>
      <c r="E3" s="975"/>
      <c r="F3" s="284"/>
      <c r="G3" s="284"/>
      <c r="H3" s="284"/>
    </row>
    <row r="4" spans="1:8" ht="8.25" customHeight="1" x14ac:dyDescent="0.2"/>
    <row r="5" spans="1:8" ht="18" customHeight="1" x14ac:dyDescent="0.25">
      <c r="A5" s="229" t="s">
        <v>80</v>
      </c>
      <c r="B5" s="229"/>
    </row>
    <row r="6" spans="1:8" ht="8.4499999999999993" customHeight="1" x14ac:dyDescent="0.2"/>
    <row r="7" spans="1:8" x14ac:dyDescent="0.2">
      <c r="A7" s="10" t="s">
        <v>757</v>
      </c>
      <c r="B7" s="250"/>
      <c r="C7" s="2"/>
    </row>
    <row r="8" spans="1:8" x14ac:dyDescent="0.2">
      <c r="A8" s="10" t="s">
        <v>791</v>
      </c>
      <c r="B8" s="855">
        <v>45108</v>
      </c>
      <c r="C8" s="233" t="s">
        <v>174</v>
      </c>
      <c r="D8" s="1050">
        <v>45473</v>
      </c>
      <c r="E8" s="990"/>
      <c r="F8" s="991"/>
    </row>
    <row r="9" spans="1:8" x14ac:dyDescent="0.2">
      <c r="A9" s="9" t="s">
        <v>75</v>
      </c>
      <c r="B9" s="979" t="s">
        <v>921</v>
      </c>
      <c r="C9" s="990"/>
      <c r="D9" s="990"/>
      <c r="E9" s="990"/>
      <c r="F9" s="991"/>
    </row>
    <row r="10" spans="1:8" x14ac:dyDescent="0.2">
      <c r="A10" s="812" t="s">
        <v>512</v>
      </c>
      <c r="B10" s="813"/>
      <c r="C10" s="813"/>
      <c r="D10" s="813"/>
      <c r="E10" s="813"/>
      <c r="F10" s="814"/>
    </row>
    <row r="11" spans="1:8" s="236" customFormat="1" ht="13.5" x14ac:dyDescent="0.2">
      <c r="A11" s="302" t="s">
        <v>168</v>
      </c>
      <c r="B11" s="883" t="s">
        <v>784</v>
      </c>
      <c r="C11" s="889" t="s">
        <v>872</v>
      </c>
      <c r="D11" s="889" t="s">
        <v>873</v>
      </c>
      <c r="E11" s="889" t="s">
        <v>874</v>
      </c>
      <c r="F11" s="883" t="s">
        <v>83</v>
      </c>
    </row>
    <row r="12" spans="1:8" s="236" customFormat="1" ht="12.75" customHeight="1" x14ac:dyDescent="0.2">
      <c r="A12" s="884" t="s">
        <v>785</v>
      </c>
      <c r="B12" s="68">
        <v>0</v>
      </c>
      <c r="C12" s="68">
        <v>0</v>
      </c>
      <c r="D12" s="68">
        <v>345703</v>
      </c>
      <c r="E12" s="68"/>
      <c r="F12" s="827">
        <f>SUM(B12:E12)</f>
        <v>345703</v>
      </c>
    </row>
    <row r="13" spans="1:8" s="236" customFormat="1" ht="12.75" customHeight="1" x14ac:dyDescent="0.2">
      <c r="A13" s="884" t="s">
        <v>786</v>
      </c>
      <c r="B13" s="68">
        <v>0</v>
      </c>
      <c r="C13" s="68">
        <v>2378139</v>
      </c>
      <c r="D13" s="68">
        <v>1755459</v>
      </c>
      <c r="E13" s="68"/>
      <c r="F13" s="827">
        <f t="shared" ref="F13:F18" si="0">SUM(B13:E13)</f>
        <v>4133598</v>
      </c>
    </row>
    <row r="14" spans="1:8" s="236" customFormat="1" ht="24" x14ac:dyDescent="0.2">
      <c r="A14" s="884" t="s">
        <v>787</v>
      </c>
      <c r="B14" s="68">
        <v>98150</v>
      </c>
      <c r="C14" s="68">
        <v>301782</v>
      </c>
      <c r="D14" s="68">
        <v>1050476</v>
      </c>
      <c r="E14" s="68"/>
      <c r="F14" s="827">
        <f t="shared" si="0"/>
        <v>1450408</v>
      </c>
    </row>
    <row r="15" spans="1:8" ht="24" x14ac:dyDescent="0.2">
      <c r="A15" s="884" t="s">
        <v>821</v>
      </c>
      <c r="B15" s="68">
        <v>42000</v>
      </c>
      <c r="C15" s="68">
        <v>0</v>
      </c>
      <c r="D15" s="68">
        <v>0</v>
      </c>
      <c r="E15" s="68"/>
      <c r="F15" s="827">
        <f t="shared" si="0"/>
        <v>42000</v>
      </c>
    </row>
    <row r="16" spans="1:8" x14ac:dyDescent="0.2">
      <c r="A16" s="884" t="s">
        <v>788</v>
      </c>
      <c r="B16" s="68">
        <v>0</v>
      </c>
      <c r="C16" s="68">
        <v>0</v>
      </c>
      <c r="D16" s="68">
        <v>0</v>
      </c>
      <c r="E16" s="68"/>
      <c r="F16" s="827">
        <f t="shared" si="0"/>
        <v>0</v>
      </c>
    </row>
    <row r="17" spans="1:6" x14ac:dyDescent="0.2">
      <c r="A17" s="884" t="s">
        <v>789</v>
      </c>
      <c r="B17" s="68">
        <v>0</v>
      </c>
      <c r="C17" s="68">
        <v>7575</v>
      </c>
      <c r="D17" s="68">
        <v>0</v>
      </c>
      <c r="E17" s="68"/>
      <c r="F17" s="827">
        <f t="shared" si="0"/>
        <v>7575</v>
      </c>
    </row>
    <row r="18" spans="1:6" x14ac:dyDescent="0.2">
      <c r="A18" s="884" t="s">
        <v>790</v>
      </c>
      <c r="B18" s="68">
        <v>25000</v>
      </c>
      <c r="C18" s="68">
        <v>136084</v>
      </c>
      <c r="D18" s="68">
        <v>241648</v>
      </c>
      <c r="E18" s="68"/>
      <c r="F18" s="827">
        <f t="shared" si="0"/>
        <v>402732</v>
      </c>
    </row>
    <row r="19" spans="1:6" x14ac:dyDescent="0.2">
      <c r="A19" s="297" t="s">
        <v>175</v>
      </c>
      <c r="B19" s="67">
        <f>+SUM(B12:B18)</f>
        <v>165150</v>
      </c>
      <c r="C19" s="67">
        <f>+SUM(C12:C18)</f>
        <v>2823580</v>
      </c>
      <c r="D19" s="67">
        <f>+SUM(D12:D18)</f>
        <v>3393286</v>
      </c>
      <c r="E19" s="67">
        <f>+SUM(E12:E18)</f>
        <v>0</v>
      </c>
      <c r="F19" s="815">
        <f>+SUM(F12:F18)</f>
        <v>6382016</v>
      </c>
    </row>
    <row r="20" spans="1:6" ht="27" customHeight="1" x14ac:dyDescent="0.2">
      <c r="A20" s="917" t="s">
        <v>176</v>
      </c>
      <c r="B20" s="1049" t="s">
        <v>938</v>
      </c>
      <c r="C20" s="1049"/>
      <c r="D20" s="1049"/>
      <c r="E20" s="1049"/>
      <c r="F20" s="1049"/>
    </row>
    <row r="22" spans="1:6" ht="12" customHeight="1" x14ac:dyDescent="0.2">
      <c r="C22" s="300"/>
    </row>
    <row r="23" spans="1:6" ht="57.75" customHeight="1" x14ac:dyDescent="0.2">
      <c r="A23" s="1040" t="s">
        <v>919</v>
      </c>
      <c r="B23" s="1040"/>
      <c r="C23" s="1040"/>
      <c r="D23" s="1040"/>
      <c r="E23" s="1040"/>
    </row>
    <row r="24" spans="1:6" ht="43.5" customHeight="1" x14ac:dyDescent="0.2">
      <c r="A24" s="1040" t="s">
        <v>875</v>
      </c>
      <c r="B24" s="1040"/>
      <c r="C24" s="1040"/>
      <c r="D24" s="1040"/>
      <c r="E24" s="1040"/>
    </row>
    <row r="25" spans="1:6" ht="44.25" customHeight="1" x14ac:dyDescent="0.2">
      <c r="A25" s="1040" t="s">
        <v>876</v>
      </c>
      <c r="B25" s="1040"/>
      <c r="C25" s="1040"/>
      <c r="D25" s="1040"/>
      <c r="E25" s="1040"/>
    </row>
    <row r="28" spans="1:6" x14ac:dyDescent="0.2">
      <c r="C28" t="s">
        <v>177</v>
      </c>
    </row>
  </sheetData>
  <dataConsolidate/>
  <mergeCells count="8">
    <mergeCell ref="A3:E3"/>
    <mergeCell ref="A1:E1"/>
    <mergeCell ref="A23:E23"/>
    <mergeCell ref="A24:E24"/>
    <mergeCell ref="A25:E25"/>
    <mergeCell ref="B20:F20"/>
    <mergeCell ref="D8:F8"/>
    <mergeCell ref="B9:F9"/>
  </mergeCells>
  <dataValidations count="6">
    <dataValidation type="textLength" operator="lessThanOrEqual" allowBlank="1" showInputMessage="1" showErrorMessage="1" errorTitle="Footnote is too long!" error="The note you are trying to enter is too long for this field (greater than 255 characters). Please use the General Comments sheet for this note!" sqref="B20:F20" xr:uid="{9297C27F-B9B9-4FE3-A72A-A050A53F1AC2}">
      <formula1>255</formula1>
    </dataValidation>
    <dataValidation type="date" operator="greaterThanOrEqual" allowBlank="1" showInputMessage="1" showErrorMessage="1" errorTitle="INVALID DATE!" error="Please enter a valid Start Date." sqref="B8" xr:uid="{2111EC51-9FC7-45A8-B582-B17278746796}">
      <formula1>43466</formula1>
    </dataValidation>
    <dataValidation type="textLength" operator="equal" allowBlank="1" showInputMessage="1" showErrorMessage="1" errorTitle="Invalid State Name" error="Please enter the two character state abbreviation only." sqref="B9:F9" xr:uid="{D6C1EF95-4742-4A2A-8189-DEF49298AFCB}">
      <formula1>2</formula1>
    </dataValidation>
    <dataValidation type="custom" allowBlank="1" showInputMessage="1" showErrorMessage="1" errorTitle="Caution!" error="Do not enter, this is an automatically calculated total!" sqref="B19:F19" xr:uid="{1E60CC7B-F32B-4AC7-B7FE-73D0DC0A9A49}">
      <formula1>"None"</formula1>
    </dataValidation>
    <dataValidation type="date" operator="greaterThan" allowBlank="1" showInputMessage="1" showErrorMessage="1" errorTitle="INVALID DATE!" error="Report Period End Date cannot be before Begin Date." sqref="D8:F8" xr:uid="{43757356-C45C-4324-B84E-0237DDAA02A8}">
      <formula1>B8</formula1>
    </dataValidation>
    <dataValidation type="decimal" operator="greaterThanOrEqual" allowBlank="1" showInputMessage="1" showErrorMessage="1" errorTitle="Caution!" error="The value entered is a negative dollar amount, please enter only positive dollar amounts." sqref="B12:E18" xr:uid="{1BD0AD09-DDC1-4936-8F07-5087D7DC478F}">
      <formula1>0</formula1>
    </dataValidation>
  </dataValidations>
  <pageMargins left="0.75" right="0.75" top="1" bottom="1" header="0.5" footer="0.5"/>
  <pageSetup scale="96" orientation="portrait" r:id="rId1"/>
  <headerFooter alignWithMargins="0">
    <oddFooter>&amp;LFY 2024 Uniform Reporting System (URS)</oddFooter>
  </headerFooter>
  <colBreaks count="2" manualBreakCount="2">
    <brk id="11" max="19" man="1"/>
    <brk id="20"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50F5-34E8-4AD9-824C-E90D8872ADEE}">
  <sheetPr codeName="Sheet16"/>
  <dimension ref="A1:N65"/>
  <sheetViews>
    <sheetView showGridLines="0" zoomScaleNormal="100" zoomScaleSheetLayoutView="100" workbookViewId="0">
      <selection activeCell="E44" sqref="E44"/>
    </sheetView>
  </sheetViews>
  <sheetFormatPr defaultColWidth="9.140625" defaultRowHeight="12.75" x14ac:dyDescent="0.2"/>
  <cols>
    <col min="1" max="1" width="18.7109375" style="305" customWidth="1"/>
    <col min="2" max="2" width="37.7109375" style="305" customWidth="1"/>
    <col min="3" max="3" width="16.7109375" style="305" customWidth="1"/>
    <col min="4" max="4" width="13.28515625" style="305" customWidth="1"/>
    <col min="5" max="5" width="15.7109375" style="305" customWidth="1"/>
    <col min="6" max="6" width="13.5703125" style="305" customWidth="1"/>
    <col min="7" max="16384" width="9.140625" style="305"/>
  </cols>
  <sheetData>
    <row r="1" spans="1:9" x14ac:dyDescent="0.2">
      <c r="A1" s="304" t="s">
        <v>736</v>
      </c>
      <c r="B1" s="304"/>
      <c r="C1" s="304"/>
    </row>
    <row r="2" spans="1:9" ht="51" customHeight="1" x14ac:dyDescent="0.2">
      <c r="A2" s="1051" t="s">
        <v>735</v>
      </c>
      <c r="B2" s="1051"/>
      <c r="C2" s="1051"/>
      <c r="D2" s="1051"/>
      <c r="E2" s="1051"/>
    </row>
    <row r="3" spans="1:9" ht="18" customHeight="1" x14ac:dyDescent="0.25">
      <c r="A3" s="306" t="s">
        <v>80</v>
      </c>
    </row>
    <row r="4" spans="1:9" ht="7.15" customHeight="1" x14ac:dyDescent="0.2">
      <c r="A4" s="304"/>
    </row>
    <row r="5" spans="1:9" x14ac:dyDescent="0.2">
      <c r="A5" s="1057" t="s">
        <v>756</v>
      </c>
      <c r="B5" s="1058"/>
      <c r="C5" s="307"/>
      <c r="D5" s="308"/>
      <c r="E5" s="308"/>
    </row>
    <row r="6" spans="1:9" x14ac:dyDescent="0.2">
      <c r="A6" s="1057" t="s">
        <v>792</v>
      </c>
      <c r="B6" s="1058"/>
      <c r="C6" s="857">
        <v>45108</v>
      </c>
      <c r="D6" s="309" t="s">
        <v>74</v>
      </c>
      <c r="E6" s="857">
        <v>45473</v>
      </c>
    </row>
    <row r="7" spans="1:9" x14ac:dyDescent="0.2">
      <c r="A7" s="1057" t="s">
        <v>75</v>
      </c>
      <c r="B7" s="1058"/>
      <c r="C7" s="1059" t="s">
        <v>921</v>
      </c>
      <c r="D7" s="1060"/>
      <c r="E7" s="1061"/>
    </row>
    <row r="8" spans="1:9" ht="22.5" x14ac:dyDescent="0.2">
      <c r="A8" s="1062" t="s">
        <v>178</v>
      </c>
      <c r="B8" s="1063"/>
      <c r="C8" s="310" t="s">
        <v>179</v>
      </c>
      <c r="D8" s="310" t="s">
        <v>180</v>
      </c>
      <c r="E8" s="310" t="s">
        <v>181</v>
      </c>
    </row>
    <row r="9" spans="1:9" ht="15" customHeight="1" x14ac:dyDescent="0.2">
      <c r="A9" s="1052" t="s">
        <v>182</v>
      </c>
      <c r="B9" s="1052"/>
      <c r="C9" s="65">
        <v>247</v>
      </c>
      <c r="D9" s="65">
        <v>392</v>
      </c>
      <c r="E9" s="311">
        <f>+IF(D9=0,"",C9/D9)</f>
        <v>0.63010204081632648</v>
      </c>
      <c r="F9" s="312" t="str">
        <f>IF(C9&lt;=D9,"","Caution - Number of Positive responses cannot be greater than Responses")</f>
        <v/>
      </c>
      <c r="G9" s="313"/>
    </row>
    <row r="10" spans="1:9" ht="15" customHeight="1" x14ac:dyDescent="0.2">
      <c r="A10" s="1052" t="s">
        <v>183</v>
      </c>
      <c r="B10" s="1052"/>
      <c r="C10" s="65">
        <v>267</v>
      </c>
      <c r="D10" s="65">
        <v>397</v>
      </c>
      <c r="E10" s="311">
        <f>+IF(D10=0,"",C10/D10)</f>
        <v>0.67254408060453397</v>
      </c>
      <c r="F10" s="312" t="str">
        <f>IF(C10&lt;=D10,"","Caution - Number of Positive responses cannot be greater than Responses")</f>
        <v/>
      </c>
      <c r="G10" s="313"/>
    </row>
    <row r="11" spans="1:9" ht="8.4499999999999993" customHeight="1" x14ac:dyDescent="0.2">
      <c r="A11" s="314"/>
      <c r="C11" s="315"/>
      <c r="D11" s="315"/>
      <c r="E11" s="316"/>
      <c r="F11" s="317"/>
      <c r="G11" s="313"/>
    </row>
    <row r="12" spans="1:9" ht="33" customHeight="1" x14ac:dyDescent="0.2">
      <c r="A12" s="1064" t="s">
        <v>184</v>
      </c>
      <c r="B12" s="1064"/>
      <c r="C12" s="310" t="s">
        <v>179</v>
      </c>
      <c r="D12" s="310" t="s">
        <v>180</v>
      </c>
      <c r="E12" s="310" t="s">
        <v>181</v>
      </c>
      <c r="F12" s="317"/>
      <c r="G12" s="313"/>
    </row>
    <row r="13" spans="1:9" ht="15" customHeight="1" x14ac:dyDescent="0.2">
      <c r="A13" s="1052" t="s">
        <v>185</v>
      </c>
      <c r="B13" s="1052"/>
      <c r="C13" s="65">
        <v>221</v>
      </c>
      <c r="D13" s="65">
        <v>257</v>
      </c>
      <c r="E13" s="311">
        <f>+IF(D13=0,"",C13/D13)</f>
        <v>0.8599221789883269</v>
      </c>
      <c r="F13" s="312" t="str">
        <f>IF(C13&lt;=D13,"","Caution - Number of Positive responses cannot be greater than Responses")</f>
        <v/>
      </c>
      <c r="G13" s="313"/>
    </row>
    <row r="14" spans="1:9" ht="15" customHeight="1" x14ac:dyDescent="0.2">
      <c r="A14" s="1052" t="s">
        <v>186</v>
      </c>
      <c r="B14" s="1052"/>
      <c r="C14" s="65">
        <v>168</v>
      </c>
      <c r="D14" s="65">
        <v>254</v>
      </c>
      <c r="E14" s="311">
        <f>+IF(D14=0,"",C14/D14)</f>
        <v>0.66141732283464572</v>
      </c>
      <c r="F14" s="312" t="str">
        <f>IF(C14&lt;=D14,"","Caution - Number of Positive responses cannot be greater than Responses")</f>
        <v/>
      </c>
      <c r="G14" s="313"/>
    </row>
    <row r="15" spans="1:9" ht="42.95" customHeight="1" x14ac:dyDescent="0.2">
      <c r="A15" s="318" t="s">
        <v>176</v>
      </c>
      <c r="B15" s="1053"/>
      <c r="C15" s="1054"/>
      <c r="D15" s="1054"/>
      <c r="E15" s="1055"/>
      <c r="I15" s="319"/>
    </row>
    <row r="16" spans="1:9" ht="8.4499999999999993" customHeight="1" x14ac:dyDescent="0.2"/>
    <row r="17" spans="1:14" ht="16.5" customHeight="1" x14ac:dyDescent="0.2">
      <c r="A17" s="320" t="s">
        <v>187</v>
      </c>
      <c r="B17" s="321"/>
      <c r="C17" s="321"/>
      <c r="D17" s="321"/>
      <c r="E17" s="321"/>
    </row>
    <row r="18" spans="1:14" ht="14.25" customHeight="1" x14ac:dyDescent="0.2">
      <c r="A18" s="1056" t="s">
        <v>513</v>
      </c>
      <c r="B18" s="1056"/>
      <c r="C18"/>
      <c r="D18" s="322"/>
      <c r="E18" s="217"/>
      <c r="F18" s="305" t="s">
        <v>188</v>
      </c>
      <c r="K18" s="46">
        <v>1</v>
      </c>
    </row>
    <row r="19" spans="1:14" ht="15.75" customHeight="1" x14ac:dyDescent="0.2">
      <c r="A19" s="1056" t="s">
        <v>532</v>
      </c>
      <c r="B19" s="1056"/>
      <c r="C19"/>
      <c r="D19" s="322"/>
      <c r="E19" s="216"/>
      <c r="F19" s="305" t="s">
        <v>188</v>
      </c>
      <c r="K19" s="46">
        <v>1</v>
      </c>
    </row>
    <row r="20" spans="1:14" x14ac:dyDescent="0.2">
      <c r="A20" s="322"/>
      <c r="B20" s="322"/>
      <c r="C20" s="322"/>
      <c r="D20" s="322"/>
      <c r="E20" s="322"/>
    </row>
    <row r="21" spans="1:14" ht="24" customHeight="1" x14ac:dyDescent="0.2">
      <c r="A21" s="1066" t="s">
        <v>189</v>
      </c>
      <c r="B21" s="1066"/>
      <c r="C21" s="304"/>
      <c r="D21" s="304"/>
      <c r="E21" s="304"/>
      <c r="F21" s="304"/>
      <c r="G21" s="304"/>
      <c r="H21" s="304"/>
      <c r="I21" s="304"/>
      <c r="J21" s="304"/>
      <c r="K21" s="304"/>
      <c r="L21" s="46">
        <v>1</v>
      </c>
      <c r="N21" s="304"/>
    </row>
    <row r="22" spans="1:14" x14ac:dyDescent="0.2">
      <c r="A22" s="323"/>
      <c r="B22" s="324" t="s">
        <v>535</v>
      </c>
      <c r="C22" s="1065"/>
      <c r="D22" s="1065"/>
      <c r="E22" s="1065"/>
    </row>
    <row r="23" spans="1:14" s="325" customFormat="1" ht="8.4499999999999993" customHeight="1" x14ac:dyDescent="0.2">
      <c r="F23" s="326"/>
      <c r="G23" s="326"/>
      <c r="H23" s="326"/>
      <c r="I23" s="326"/>
      <c r="J23" s="326"/>
      <c r="K23" s="326"/>
    </row>
    <row r="24" spans="1:14" s="325" customFormat="1" ht="12" x14ac:dyDescent="0.2">
      <c r="A24" s="320" t="s">
        <v>190</v>
      </c>
      <c r="B24" s="321"/>
      <c r="C24" s="321"/>
      <c r="D24" s="321"/>
      <c r="E24" s="321"/>
    </row>
    <row r="25" spans="1:14" s="325" customFormat="1" ht="8.4499999999999993" customHeight="1" x14ac:dyDescent="0.2">
      <c r="A25" s="305"/>
      <c r="B25" s="305"/>
      <c r="C25" s="305"/>
      <c r="D25" s="305"/>
      <c r="E25" s="305"/>
      <c r="F25" s="305"/>
      <c r="G25" s="305"/>
      <c r="H25" s="305"/>
      <c r="I25" s="305"/>
      <c r="J25" s="305"/>
      <c r="K25" s="305"/>
    </row>
    <row r="26" spans="1:14" x14ac:dyDescent="0.2">
      <c r="A26" s="1056" t="s">
        <v>533</v>
      </c>
      <c r="B26" s="1056"/>
      <c r="C26"/>
      <c r="D26" s="322"/>
      <c r="E26" s="217"/>
      <c r="F26" s="305" t="s">
        <v>188</v>
      </c>
      <c r="L26" s="46">
        <v>1</v>
      </c>
    </row>
    <row r="27" spans="1:14" ht="15" customHeight="1" x14ac:dyDescent="0.2">
      <c r="A27" s="1056" t="s">
        <v>534</v>
      </c>
      <c r="B27" s="1056"/>
      <c r="C27"/>
      <c r="D27" s="322"/>
      <c r="E27" s="216"/>
      <c r="F27" s="305" t="s">
        <v>188</v>
      </c>
      <c r="L27" s="46">
        <v>1</v>
      </c>
    </row>
    <row r="29" spans="1:14" s="325" customFormat="1" ht="17.25" customHeight="1" x14ac:dyDescent="0.2">
      <c r="A29" s="1066" t="s">
        <v>191</v>
      </c>
      <c r="B29" s="1066"/>
      <c r="C29" s="304"/>
      <c r="D29" s="304"/>
      <c r="E29" s="304"/>
      <c r="F29" s="305"/>
      <c r="G29" s="305"/>
      <c r="H29" s="305"/>
      <c r="I29" s="305"/>
      <c r="J29" s="305"/>
      <c r="K29" s="305"/>
      <c r="L29" s="46">
        <v>1</v>
      </c>
    </row>
    <row r="30" spans="1:14" s="325" customFormat="1" ht="12.75" customHeight="1" x14ac:dyDescent="0.2">
      <c r="A30" s="323"/>
      <c r="B30" s="324" t="s">
        <v>535</v>
      </c>
      <c r="C30" s="1065"/>
      <c r="D30" s="1065"/>
      <c r="E30" s="1065"/>
      <c r="F30" s="305"/>
      <c r="G30" s="305"/>
      <c r="H30" s="305"/>
      <c r="I30" s="305"/>
      <c r="J30" s="305"/>
      <c r="K30" s="305"/>
    </row>
    <row r="33" spans="1:7" ht="27" customHeight="1" x14ac:dyDescent="0.2">
      <c r="A33" s="891" t="s">
        <v>192</v>
      </c>
      <c r="B33" s="892"/>
      <c r="C33" s="892"/>
      <c r="D33" s="892"/>
      <c r="E33" s="892"/>
      <c r="F33" s="892"/>
      <c r="G33" s="892"/>
    </row>
    <row r="34" spans="1:7" x14ac:dyDescent="0.2">
      <c r="A34" s="891" t="s">
        <v>514</v>
      </c>
      <c r="B34" s="892"/>
      <c r="C34" s="892"/>
      <c r="D34" s="892"/>
      <c r="E34" s="892"/>
      <c r="F34" s="892"/>
      <c r="G34" s="892"/>
    </row>
    <row r="35" spans="1:7" x14ac:dyDescent="0.2">
      <c r="A35" s="893" t="s">
        <v>633</v>
      </c>
      <c r="B35" s="891"/>
      <c r="C35" s="892"/>
      <c r="D35" s="892"/>
      <c r="E35" s="892"/>
      <c r="F35" s="892"/>
      <c r="G35" s="892"/>
    </row>
    <row r="36" spans="1:7" x14ac:dyDescent="0.2">
      <c r="A36" s="893" t="s">
        <v>634</v>
      </c>
      <c r="B36" s="891"/>
      <c r="C36" s="892"/>
      <c r="D36" s="892"/>
      <c r="E36" s="892"/>
      <c r="F36" s="886"/>
      <c r="G36" s="892"/>
    </row>
    <row r="37" spans="1:7" x14ac:dyDescent="0.2">
      <c r="A37" s="893" t="s">
        <v>635</v>
      </c>
      <c r="B37" s="892"/>
      <c r="C37" s="892"/>
      <c r="D37" s="892"/>
      <c r="E37" s="892"/>
      <c r="F37" s="892"/>
      <c r="G37" s="892"/>
    </row>
    <row r="38" spans="1:7" x14ac:dyDescent="0.2">
      <c r="A38" s="893" t="s">
        <v>636</v>
      </c>
      <c r="B38" s="892"/>
      <c r="C38" s="892"/>
      <c r="D38" s="892"/>
      <c r="E38" s="892"/>
      <c r="F38" s="892"/>
      <c r="G38" s="892"/>
    </row>
    <row r="39" spans="1:7" x14ac:dyDescent="0.2">
      <c r="A39" s="893" t="s">
        <v>637</v>
      </c>
      <c r="B39" s="892"/>
      <c r="C39" s="892"/>
      <c r="D39" s="892"/>
      <c r="E39" s="892"/>
      <c r="F39" s="892"/>
      <c r="G39" s="892"/>
    </row>
    <row r="40" spans="1:7" ht="18.75" customHeight="1" x14ac:dyDescent="0.2">
      <c r="A40" s="890" t="s">
        <v>193</v>
      </c>
      <c r="B40" s="892"/>
      <c r="C40" s="892"/>
      <c r="D40" s="892"/>
      <c r="E40" s="892"/>
      <c r="F40" s="892"/>
      <c r="G40" s="892"/>
    </row>
    <row r="41" spans="1:7" ht="16.5" customHeight="1" x14ac:dyDescent="0.2">
      <c r="A41" s="894" t="s">
        <v>515</v>
      </c>
      <c r="B41" s="892"/>
      <c r="C41" s="892"/>
      <c r="D41" s="892"/>
      <c r="E41" s="892"/>
      <c r="F41" s="892"/>
      <c r="G41" s="892"/>
    </row>
    <row r="42" spans="1:7" x14ac:dyDescent="0.2">
      <c r="A42" s="893" t="s">
        <v>638</v>
      </c>
      <c r="B42" s="892"/>
      <c r="C42" s="892"/>
      <c r="D42" s="892"/>
      <c r="E42" s="892"/>
      <c r="F42" s="892"/>
      <c r="G42" s="892"/>
    </row>
    <row r="43" spans="1:7" x14ac:dyDescent="0.2">
      <c r="A43" s="893" t="s">
        <v>639</v>
      </c>
      <c r="B43" s="892"/>
      <c r="C43" s="892"/>
      <c r="D43" s="892"/>
      <c r="E43" s="892"/>
      <c r="F43" s="892"/>
      <c r="G43" s="892"/>
    </row>
    <row r="44" spans="1:7" x14ac:dyDescent="0.2">
      <c r="A44" s="893" t="s">
        <v>640</v>
      </c>
      <c r="B44" s="892"/>
      <c r="C44" s="892"/>
      <c r="D44" s="892"/>
      <c r="E44" s="892"/>
      <c r="F44" s="892"/>
      <c r="G44" s="892"/>
    </row>
    <row r="45" spans="1:7" x14ac:dyDescent="0.2">
      <c r="A45" s="893" t="s">
        <v>641</v>
      </c>
      <c r="B45" s="892"/>
      <c r="C45" s="892"/>
      <c r="D45" s="892"/>
      <c r="E45" s="892"/>
      <c r="F45" s="892"/>
      <c r="G45" s="892"/>
    </row>
    <row r="46" spans="1:7" x14ac:dyDescent="0.2">
      <c r="A46" s="893" t="s">
        <v>642</v>
      </c>
      <c r="B46" s="892"/>
      <c r="C46" s="892"/>
      <c r="D46" s="892"/>
      <c r="E46" s="892"/>
      <c r="F46" s="892"/>
      <c r="G46" s="892"/>
    </row>
    <row r="47" spans="1:7" ht="22.5" customHeight="1" x14ac:dyDescent="0.2">
      <c r="A47" s="894" t="s">
        <v>194</v>
      </c>
      <c r="B47" s="892"/>
      <c r="C47" s="892"/>
      <c r="D47" s="892"/>
      <c r="E47" s="892"/>
      <c r="F47" s="892"/>
      <c r="G47" s="892"/>
    </row>
    <row r="48" spans="1:7" x14ac:dyDescent="0.2">
      <c r="A48" s="893" t="s">
        <v>648</v>
      </c>
      <c r="B48" s="892"/>
      <c r="C48" s="892"/>
      <c r="D48" s="892"/>
      <c r="E48" s="892"/>
      <c r="F48" s="892"/>
      <c r="G48" s="892"/>
    </row>
    <row r="49" spans="1:7" x14ac:dyDescent="0.2">
      <c r="A49" s="893" t="s">
        <v>649</v>
      </c>
      <c r="B49" s="892"/>
      <c r="C49" s="892"/>
      <c r="D49" s="892"/>
      <c r="E49" s="892"/>
      <c r="F49" s="892"/>
      <c r="G49" s="892"/>
    </row>
    <row r="50" spans="1:7" x14ac:dyDescent="0.2">
      <c r="A50" s="893" t="s">
        <v>650</v>
      </c>
      <c r="B50" s="892"/>
      <c r="C50" s="892"/>
      <c r="D50" s="892"/>
      <c r="E50" s="892"/>
      <c r="F50" s="892"/>
      <c r="G50" s="892"/>
    </row>
    <row r="51" spans="1:7" x14ac:dyDescent="0.2">
      <c r="A51" s="893" t="s">
        <v>651</v>
      </c>
      <c r="B51" s="892"/>
      <c r="C51" s="892"/>
      <c r="D51" s="892"/>
      <c r="E51" s="892"/>
      <c r="F51" s="892"/>
      <c r="G51" s="892"/>
    </row>
    <row r="52" spans="1:7" x14ac:dyDescent="0.2">
      <c r="A52" s="893" t="s">
        <v>652</v>
      </c>
      <c r="B52" s="892"/>
      <c r="C52" s="892"/>
      <c r="D52" s="892"/>
      <c r="E52" s="892"/>
      <c r="F52" s="892"/>
      <c r="G52" s="892"/>
    </row>
    <row r="53" spans="1:7" x14ac:dyDescent="0.2">
      <c r="A53" s="893" t="s">
        <v>653</v>
      </c>
      <c r="B53" s="892"/>
      <c r="C53" s="892"/>
      <c r="D53" s="892"/>
      <c r="E53" s="892"/>
      <c r="F53" s="892"/>
      <c r="G53" s="892"/>
    </row>
    <row r="54" spans="1:7" ht="20.25" customHeight="1" x14ac:dyDescent="0.2">
      <c r="A54" s="890" t="s">
        <v>195</v>
      </c>
      <c r="B54" s="892"/>
      <c r="C54" s="892"/>
      <c r="D54" s="892"/>
      <c r="E54" s="892"/>
      <c r="F54" s="892"/>
      <c r="G54" s="892"/>
    </row>
    <row r="55" spans="1:7" ht="16.5" customHeight="1" x14ac:dyDescent="0.2">
      <c r="A55" s="894" t="s">
        <v>196</v>
      </c>
      <c r="B55" s="892"/>
      <c r="C55" s="892"/>
      <c r="D55" s="892"/>
      <c r="E55" s="892"/>
      <c r="F55" s="892"/>
      <c r="G55" s="892"/>
    </row>
    <row r="56" spans="1:7" x14ac:dyDescent="0.2">
      <c r="A56" s="893" t="s">
        <v>654</v>
      </c>
      <c r="B56" s="892"/>
      <c r="C56" s="892"/>
      <c r="D56" s="892"/>
      <c r="E56" s="892"/>
      <c r="F56" s="892"/>
      <c r="G56" s="892"/>
    </row>
    <row r="57" spans="1:7" x14ac:dyDescent="0.2">
      <c r="A57" s="893" t="s">
        <v>655</v>
      </c>
      <c r="B57" s="892"/>
      <c r="C57" s="892"/>
      <c r="D57" s="892"/>
      <c r="E57" s="892"/>
      <c r="F57" s="892"/>
      <c r="G57" s="892"/>
    </row>
    <row r="58" spans="1:7" x14ac:dyDescent="0.2">
      <c r="A58" s="893" t="s">
        <v>656</v>
      </c>
      <c r="B58" s="892"/>
      <c r="C58" s="892"/>
      <c r="D58" s="892"/>
      <c r="E58" s="892"/>
      <c r="F58" s="892"/>
      <c r="G58" s="892"/>
    </row>
    <row r="59" spans="1:7" x14ac:dyDescent="0.2">
      <c r="A59" s="893" t="s">
        <v>657</v>
      </c>
      <c r="B59" s="892"/>
      <c r="C59" s="892"/>
      <c r="D59" s="892"/>
      <c r="E59" s="892"/>
      <c r="F59" s="892"/>
      <c r="G59" s="892"/>
    </row>
    <row r="60" spans="1:7" ht="22.5" customHeight="1" x14ac:dyDescent="0.2">
      <c r="A60" s="894" t="s">
        <v>197</v>
      </c>
      <c r="B60" s="892"/>
      <c r="C60" s="892"/>
      <c r="D60" s="892"/>
      <c r="E60" s="892"/>
      <c r="F60" s="892"/>
      <c r="G60" s="892"/>
    </row>
    <row r="61" spans="1:7" x14ac:dyDescent="0.2">
      <c r="A61" s="893" t="s">
        <v>658</v>
      </c>
      <c r="B61" s="892"/>
      <c r="C61" s="892"/>
      <c r="D61" s="892"/>
      <c r="E61" s="892"/>
      <c r="F61" s="892"/>
      <c r="G61" s="892"/>
    </row>
    <row r="62" spans="1:7" x14ac:dyDescent="0.2">
      <c r="A62" s="893" t="s">
        <v>659</v>
      </c>
      <c r="B62" s="892"/>
      <c r="C62" s="892"/>
      <c r="D62" s="892"/>
      <c r="E62" s="892"/>
      <c r="F62" s="892"/>
      <c r="G62" s="892"/>
    </row>
    <row r="63" spans="1:7" x14ac:dyDescent="0.2">
      <c r="A63" s="893" t="s">
        <v>660</v>
      </c>
      <c r="B63" s="892"/>
      <c r="C63" s="892"/>
      <c r="D63" s="892"/>
      <c r="E63" s="892"/>
      <c r="F63" s="892"/>
      <c r="G63" s="892"/>
    </row>
    <row r="64" spans="1:7" x14ac:dyDescent="0.2">
      <c r="A64" s="893" t="s">
        <v>661</v>
      </c>
      <c r="B64" s="892"/>
      <c r="C64" s="892"/>
      <c r="D64" s="892"/>
      <c r="E64" s="892"/>
      <c r="F64" s="892"/>
      <c r="G64" s="892"/>
    </row>
    <row r="65" spans="1:1" x14ac:dyDescent="0.2">
      <c r="A65" s="322"/>
    </row>
  </sheetData>
  <dataConsolidate/>
  <mergeCells count="20">
    <mergeCell ref="C30:E30"/>
    <mergeCell ref="A21:B21"/>
    <mergeCell ref="C22:E22"/>
    <mergeCell ref="A29:B29"/>
    <mergeCell ref="A19:B19"/>
    <mergeCell ref="A26:B26"/>
    <mergeCell ref="A27:B27"/>
    <mergeCell ref="A2:E2"/>
    <mergeCell ref="A13:B13"/>
    <mergeCell ref="A14:B14"/>
    <mergeCell ref="B15:E15"/>
    <mergeCell ref="A18:B18"/>
    <mergeCell ref="A5:B5"/>
    <mergeCell ref="A6:B6"/>
    <mergeCell ref="A7:B7"/>
    <mergeCell ref="C7:E7"/>
    <mergeCell ref="A8:B8"/>
    <mergeCell ref="A9:B9"/>
    <mergeCell ref="A10:B10"/>
    <mergeCell ref="A12:B12"/>
  </mergeCells>
  <dataValidations count="7">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15:E15" xr:uid="{D565D718-3B06-4B82-BB45-7059D5A6B6B2}">
      <formula1>255</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C7:E7" xr:uid="{7EDCBC22-03A7-46D4-92AE-4B187729F6DD}">
      <formula1>2</formula1>
    </dataValidation>
    <dataValidation allowBlank="1" showInputMessage="1" showErrorMessage="1" errorTitle="Invalid Action" error="Do not enter value, this Field is calculated automatically" promptTitle="Caution" prompt="Do not enter value, this field is calculated automatically" sqref="E9:E10 E13:E14" xr:uid="{A6E08C71-561B-4301-AA3D-76B0C02AEB66}"/>
    <dataValidation type="whole" operator="lessThanOrEqual" allowBlank="1" showErrorMessage="1" errorTitle="INVALID" error="Number of Positive Responses cannot be greater than Total Responses" promptTitle="Caution" prompt="if RED, this number is greater than Responses" sqref="C13:C14 C9:C10" xr:uid="{B7C946E3-C027-42BE-BBCA-30472D03D898}">
      <formula1>D9</formula1>
    </dataValidation>
    <dataValidation type="whole" operator="greaterThanOrEqual" allowBlank="1" showInputMessage="1" showErrorMessage="1" errorTitle="Invalid" error="Responses cannot be less than Positive Responses" sqref="D13:D14 D9:D10" xr:uid="{714E05AA-8C87-4348-83F0-ADC6EAD5A5D1}">
      <formula1>C9</formula1>
    </dataValidation>
    <dataValidation type="date" operator="greaterThanOrEqual" allowBlank="1" showInputMessage="1" showErrorMessage="1" errorTitle="INVALID DATE!" error="Please enter a valid Start Date." sqref="C6" xr:uid="{46EAD8A7-4851-4DE3-BA79-498A59FB09FC}">
      <formula1>43466</formula1>
    </dataValidation>
    <dataValidation type="date" operator="greaterThan" allowBlank="1" showInputMessage="1" showErrorMessage="1" errorTitle="INVALID DATE!" error="Report Period End Date cannot be before Begin Date." sqref="E6" xr:uid="{FA018E13-A24D-4C84-A182-B9A0A1BEA1EB}">
      <formula1>C6</formula1>
    </dataValidation>
  </dataValidations>
  <pageMargins left="0.75" right="0.75" top="1" bottom="1" header="0.5" footer="0.5"/>
  <pageSetup scale="96" fitToHeight="2" orientation="portrait" r:id="rId1"/>
  <headerFooter alignWithMargins="0">
    <oddFooter>&amp;LFY 2024 Uniform Reporting System (URS)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0675" r:id="rId4" name="Option Button 19">
              <controlPr defaultSize="0" autoFill="0" autoLine="0" autoPict="0">
                <anchor moveWithCells="1">
                  <from>
                    <xdr:col>2</xdr:col>
                    <xdr:colOff>838200</xdr:colOff>
                    <xdr:row>17</xdr:row>
                    <xdr:rowOff>76200</xdr:rowOff>
                  </from>
                  <to>
                    <xdr:col>3</xdr:col>
                    <xdr:colOff>85725</xdr:colOff>
                    <xdr:row>18</xdr:row>
                    <xdr:rowOff>47625</xdr:rowOff>
                  </to>
                </anchor>
              </controlPr>
            </control>
          </mc:Choice>
        </mc:AlternateContent>
        <mc:AlternateContent xmlns:mc="http://schemas.openxmlformats.org/markup-compatibility/2006">
          <mc:Choice Requires="x14">
            <control shapeId="70676" r:id="rId5" name="Option Button 20">
              <controlPr defaultSize="0" autoFill="0" autoLine="0" autoPict="0">
                <anchor moveWithCells="1">
                  <from>
                    <xdr:col>3</xdr:col>
                    <xdr:colOff>266700</xdr:colOff>
                    <xdr:row>17</xdr:row>
                    <xdr:rowOff>95250</xdr:rowOff>
                  </from>
                  <to>
                    <xdr:col>3</xdr:col>
                    <xdr:colOff>628650</xdr:colOff>
                    <xdr:row>18</xdr:row>
                    <xdr:rowOff>28575</xdr:rowOff>
                  </to>
                </anchor>
              </controlPr>
            </control>
          </mc:Choice>
        </mc:AlternateContent>
        <mc:AlternateContent xmlns:mc="http://schemas.openxmlformats.org/markup-compatibility/2006">
          <mc:Choice Requires="x14">
            <control shapeId="70677" r:id="rId6" name="Option Button 21">
              <controlPr defaultSize="0" autoFill="0" autoLine="0" autoPict="0">
                <anchor moveWithCells="1">
                  <from>
                    <xdr:col>2</xdr:col>
                    <xdr:colOff>838200</xdr:colOff>
                    <xdr:row>18</xdr:row>
                    <xdr:rowOff>123825</xdr:rowOff>
                  </from>
                  <to>
                    <xdr:col>3</xdr:col>
                    <xdr:colOff>85725</xdr:colOff>
                    <xdr:row>19</xdr:row>
                    <xdr:rowOff>133350</xdr:rowOff>
                  </to>
                </anchor>
              </controlPr>
            </control>
          </mc:Choice>
        </mc:AlternateContent>
        <mc:AlternateContent xmlns:mc="http://schemas.openxmlformats.org/markup-compatibility/2006">
          <mc:Choice Requires="x14">
            <control shapeId="70678" r:id="rId7" name="Option Button 22">
              <controlPr defaultSize="0" autoFill="0" autoLine="0" autoPict="0">
                <anchor moveWithCells="1">
                  <from>
                    <xdr:col>3</xdr:col>
                    <xdr:colOff>266700</xdr:colOff>
                    <xdr:row>18</xdr:row>
                    <xdr:rowOff>123825</xdr:rowOff>
                  </from>
                  <to>
                    <xdr:col>3</xdr:col>
                    <xdr:colOff>628650</xdr:colOff>
                    <xdr:row>19</xdr:row>
                    <xdr:rowOff>133350</xdr:rowOff>
                  </to>
                </anchor>
              </controlPr>
            </control>
          </mc:Choice>
        </mc:AlternateContent>
        <mc:AlternateContent xmlns:mc="http://schemas.openxmlformats.org/markup-compatibility/2006">
          <mc:Choice Requires="x14">
            <control shapeId="70679" r:id="rId8" name="Group Box 23">
              <controlPr defaultSize="0" autoFill="0" autoPict="0">
                <anchor moveWithCells="1">
                  <from>
                    <xdr:col>2</xdr:col>
                    <xdr:colOff>819150</xdr:colOff>
                    <xdr:row>18</xdr:row>
                    <xdr:rowOff>114300</xdr:rowOff>
                  </from>
                  <to>
                    <xdr:col>3</xdr:col>
                    <xdr:colOff>628650</xdr:colOff>
                    <xdr:row>19</xdr:row>
                    <xdr:rowOff>142875</xdr:rowOff>
                  </to>
                </anchor>
              </controlPr>
            </control>
          </mc:Choice>
        </mc:AlternateContent>
        <mc:AlternateContent xmlns:mc="http://schemas.openxmlformats.org/markup-compatibility/2006">
          <mc:Choice Requires="x14">
            <control shapeId="70680" r:id="rId9" name="Option Button 24">
              <controlPr defaultSize="0" autoFill="0" autoLine="0" autoPict="0">
                <anchor moveWithCells="1">
                  <from>
                    <xdr:col>2</xdr:col>
                    <xdr:colOff>838200</xdr:colOff>
                    <xdr:row>20</xdr:row>
                    <xdr:rowOff>19050</xdr:rowOff>
                  </from>
                  <to>
                    <xdr:col>3</xdr:col>
                    <xdr:colOff>85725</xdr:colOff>
                    <xdr:row>20</xdr:row>
                    <xdr:rowOff>219075</xdr:rowOff>
                  </to>
                </anchor>
              </controlPr>
            </control>
          </mc:Choice>
        </mc:AlternateContent>
        <mc:AlternateContent xmlns:mc="http://schemas.openxmlformats.org/markup-compatibility/2006">
          <mc:Choice Requires="x14">
            <control shapeId="70681" r:id="rId10" name="Option Button 25">
              <controlPr defaultSize="0" autoFill="0" autoLine="0" autoPict="0">
                <anchor moveWithCells="1">
                  <from>
                    <xdr:col>3</xdr:col>
                    <xdr:colOff>266700</xdr:colOff>
                    <xdr:row>20</xdr:row>
                    <xdr:rowOff>19050</xdr:rowOff>
                  </from>
                  <to>
                    <xdr:col>3</xdr:col>
                    <xdr:colOff>628650</xdr:colOff>
                    <xdr:row>20</xdr:row>
                    <xdr:rowOff>219075</xdr:rowOff>
                  </to>
                </anchor>
              </controlPr>
            </control>
          </mc:Choice>
        </mc:AlternateContent>
        <mc:AlternateContent xmlns:mc="http://schemas.openxmlformats.org/markup-compatibility/2006">
          <mc:Choice Requires="x14">
            <control shapeId="70682" r:id="rId11" name="Group Box 26">
              <controlPr defaultSize="0" autoFill="0" autoPict="0">
                <anchor moveWithCells="1">
                  <from>
                    <xdr:col>2</xdr:col>
                    <xdr:colOff>819150</xdr:colOff>
                    <xdr:row>20</xdr:row>
                    <xdr:rowOff>0</xdr:rowOff>
                  </from>
                  <to>
                    <xdr:col>3</xdr:col>
                    <xdr:colOff>628650</xdr:colOff>
                    <xdr:row>20</xdr:row>
                    <xdr:rowOff>228600</xdr:rowOff>
                  </to>
                </anchor>
              </controlPr>
            </control>
          </mc:Choice>
        </mc:AlternateContent>
        <mc:AlternateContent xmlns:mc="http://schemas.openxmlformats.org/markup-compatibility/2006">
          <mc:Choice Requires="x14">
            <control shapeId="70683" r:id="rId12" name="Group Box 27">
              <controlPr defaultSize="0" autoFill="0" autoPict="0">
                <anchor moveWithCells="1">
                  <from>
                    <xdr:col>2</xdr:col>
                    <xdr:colOff>819150</xdr:colOff>
                    <xdr:row>17</xdr:row>
                    <xdr:rowOff>38100</xdr:rowOff>
                  </from>
                  <to>
                    <xdr:col>3</xdr:col>
                    <xdr:colOff>628650</xdr:colOff>
                    <xdr:row>18</xdr:row>
                    <xdr:rowOff>85725</xdr:rowOff>
                  </to>
                </anchor>
              </controlPr>
            </control>
          </mc:Choice>
        </mc:AlternateContent>
        <mc:AlternateContent xmlns:mc="http://schemas.openxmlformats.org/markup-compatibility/2006">
          <mc:Choice Requires="x14">
            <control shapeId="70684" r:id="rId13" name="Option Button 28">
              <controlPr defaultSize="0" autoFill="0" autoLine="0" autoPict="0">
                <anchor moveWithCells="1" sizeWithCells="1">
                  <from>
                    <xdr:col>2</xdr:col>
                    <xdr:colOff>838200</xdr:colOff>
                    <xdr:row>27</xdr:row>
                    <xdr:rowOff>123825</xdr:rowOff>
                  </from>
                  <to>
                    <xdr:col>3</xdr:col>
                    <xdr:colOff>85725</xdr:colOff>
                    <xdr:row>28</xdr:row>
                    <xdr:rowOff>171450</xdr:rowOff>
                  </to>
                </anchor>
              </controlPr>
            </control>
          </mc:Choice>
        </mc:AlternateContent>
        <mc:AlternateContent xmlns:mc="http://schemas.openxmlformats.org/markup-compatibility/2006">
          <mc:Choice Requires="x14">
            <control shapeId="70685" r:id="rId14" name="Option Button 29">
              <controlPr defaultSize="0" autoFill="0" autoLine="0" autoPict="0">
                <anchor moveWithCells="1" sizeWithCells="1">
                  <from>
                    <xdr:col>3</xdr:col>
                    <xdr:colOff>266700</xdr:colOff>
                    <xdr:row>27</xdr:row>
                    <xdr:rowOff>123825</xdr:rowOff>
                  </from>
                  <to>
                    <xdr:col>3</xdr:col>
                    <xdr:colOff>628650</xdr:colOff>
                    <xdr:row>28</xdr:row>
                    <xdr:rowOff>171450</xdr:rowOff>
                  </to>
                </anchor>
              </controlPr>
            </control>
          </mc:Choice>
        </mc:AlternateContent>
        <mc:AlternateContent xmlns:mc="http://schemas.openxmlformats.org/markup-compatibility/2006">
          <mc:Choice Requires="x14">
            <control shapeId="70686" r:id="rId15" name="Group Box 30">
              <controlPr defaultSize="0" autoFill="0" autoPict="0">
                <anchor moveWithCells="1" sizeWithCells="1">
                  <from>
                    <xdr:col>2</xdr:col>
                    <xdr:colOff>819150</xdr:colOff>
                    <xdr:row>27</xdr:row>
                    <xdr:rowOff>123825</xdr:rowOff>
                  </from>
                  <to>
                    <xdr:col>3</xdr:col>
                    <xdr:colOff>628650</xdr:colOff>
                    <xdr:row>28</xdr:row>
                    <xdr:rowOff>180975</xdr:rowOff>
                  </to>
                </anchor>
              </controlPr>
            </control>
          </mc:Choice>
        </mc:AlternateContent>
        <mc:AlternateContent xmlns:mc="http://schemas.openxmlformats.org/markup-compatibility/2006">
          <mc:Choice Requires="x14">
            <control shapeId="70687" r:id="rId16" name="Option Button 31">
              <controlPr defaultSize="0" autoFill="0" autoLine="0" autoPict="0">
                <anchor moveWithCells="1" sizeWithCells="1">
                  <from>
                    <xdr:col>2</xdr:col>
                    <xdr:colOff>838200</xdr:colOff>
                    <xdr:row>26</xdr:row>
                    <xdr:rowOff>57150</xdr:rowOff>
                  </from>
                  <to>
                    <xdr:col>3</xdr:col>
                    <xdr:colOff>85725</xdr:colOff>
                    <xdr:row>27</xdr:row>
                    <xdr:rowOff>85725</xdr:rowOff>
                  </to>
                </anchor>
              </controlPr>
            </control>
          </mc:Choice>
        </mc:AlternateContent>
        <mc:AlternateContent xmlns:mc="http://schemas.openxmlformats.org/markup-compatibility/2006">
          <mc:Choice Requires="x14">
            <control shapeId="70688" r:id="rId17" name="Option Button 32">
              <controlPr defaultSize="0" autoFill="0" autoLine="0" autoPict="0">
                <anchor moveWithCells="1" sizeWithCells="1">
                  <from>
                    <xdr:col>3</xdr:col>
                    <xdr:colOff>266700</xdr:colOff>
                    <xdr:row>26</xdr:row>
                    <xdr:rowOff>57150</xdr:rowOff>
                  </from>
                  <to>
                    <xdr:col>3</xdr:col>
                    <xdr:colOff>628650</xdr:colOff>
                    <xdr:row>27</xdr:row>
                    <xdr:rowOff>85725</xdr:rowOff>
                  </to>
                </anchor>
              </controlPr>
            </control>
          </mc:Choice>
        </mc:AlternateContent>
        <mc:AlternateContent xmlns:mc="http://schemas.openxmlformats.org/markup-compatibility/2006">
          <mc:Choice Requires="x14">
            <control shapeId="70689" r:id="rId18" name="Group Box 33">
              <controlPr defaultSize="0" autoFill="0" autoPict="0">
                <anchor moveWithCells="1" sizeWithCells="1">
                  <from>
                    <xdr:col>2</xdr:col>
                    <xdr:colOff>819150</xdr:colOff>
                    <xdr:row>26</xdr:row>
                    <xdr:rowOff>47625</xdr:rowOff>
                  </from>
                  <to>
                    <xdr:col>3</xdr:col>
                    <xdr:colOff>628650</xdr:colOff>
                    <xdr:row>27</xdr:row>
                    <xdr:rowOff>95250</xdr:rowOff>
                  </to>
                </anchor>
              </controlPr>
            </control>
          </mc:Choice>
        </mc:AlternateContent>
        <mc:AlternateContent xmlns:mc="http://schemas.openxmlformats.org/markup-compatibility/2006">
          <mc:Choice Requires="x14">
            <control shapeId="70690" r:id="rId19" name="Option Button 34">
              <controlPr defaultSize="0" autoFill="0" autoLine="0" autoPict="0">
                <anchor moveWithCells="1" sizeWithCells="1">
                  <from>
                    <xdr:col>2</xdr:col>
                    <xdr:colOff>838200</xdr:colOff>
                    <xdr:row>24</xdr:row>
                    <xdr:rowOff>85725</xdr:rowOff>
                  </from>
                  <to>
                    <xdr:col>3</xdr:col>
                    <xdr:colOff>85725</xdr:colOff>
                    <xdr:row>26</xdr:row>
                    <xdr:rowOff>19050</xdr:rowOff>
                  </to>
                </anchor>
              </controlPr>
            </control>
          </mc:Choice>
        </mc:AlternateContent>
        <mc:AlternateContent xmlns:mc="http://schemas.openxmlformats.org/markup-compatibility/2006">
          <mc:Choice Requires="x14">
            <control shapeId="70691" r:id="rId20" name="Option Button 35">
              <controlPr defaultSize="0" autoFill="0" autoLine="0" autoPict="0">
                <anchor moveWithCells="1" sizeWithCells="1">
                  <from>
                    <xdr:col>3</xdr:col>
                    <xdr:colOff>257175</xdr:colOff>
                    <xdr:row>24</xdr:row>
                    <xdr:rowOff>85725</xdr:rowOff>
                  </from>
                  <to>
                    <xdr:col>3</xdr:col>
                    <xdr:colOff>619125</xdr:colOff>
                    <xdr:row>26</xdr:row>
                    <xdr:rowOff>19050</xdr:rowOff>
                  </to>
                </anchor>
              </controlPr>
            </control>
          </mc:Choice>
        </mc:AlternateContent>
        <mc:AlternateContent xmlns:mc="http://schemas.openxmlformats.org/markup-compatibility/2006">
          <mc:Choice Requires="x14">
            <control shapeId="70692" r:id="rId21" name="Group Box 36">
              <controlPr defaultSize="0" autoFill="0" autoPict="0">
                <anchor moveWithCells="1" sizeWithCells="1">
                  <from>
                    <xdr:col>2</xdr:col>
                    <xdr:colOff>819150</xdr:colOff>
                    <xdr:row>24</xdr:row>
                    <xdr:rowOff>66675</xdr:rowOff>
                  </from>
                  <to>
                    <xdr:col>3</xdr:col>
                    <xdr:colOff>628650</xdr:colOff>
                    <xdr:row>26</xdr:row>
                    <xdr:rowOff>28575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4CAA-5833-402B-99E8-09D6A93A4B42}">
  <sheetPr codeName="Sheet17"/>
  <dimension ref="A1:M39"/>
  <sheetViews>
    <sheetView showGridLines="0" topLeftCell="A23" zoomScaleNormal="100" workbookViewId="0">
      <selection activeCell="E44" sqref="E44"/>
    </sheetView>
  </sheetViews>
  <sheetFormatPr defaultRowHeight="12.75" x14ac:dyDescent="0.2"/>
  <cols>
    <col min="1" max="1" width="20.140625" style="16" customWidth="1"/>
    <col min="2" max="2" width="23.28515625" style="16" customWidth="1"/>
    <col min="3" max="4" width="20" style="16" customWidth="1"/>
    <col min="5" max="5" width="15.28515625" style="16" customWidth="1"/>
    <col min="6" max="6" width="14.28515625" style="178" customWidth="1"/>
    <col min="7" max="7" width="14.85546875" style="226" customWidth="1"/>
    <col min="8" max="8" width="21.85546875" style="16" customWidth="1"/>
    <col min="9" max="12" width="21.85546875" style="70" customWidth="1"/>
    <col min="13" max="13" width="21.85546875" style="16" customWidth="1"/>
    <col min="14" max="31" width="8.7109375" customWidth="1"/>
  </cols>
  <sheetData>
    <row r="1" spans="1:13" x14ac:dyDescent="0.2">
      <c r="A1" s="327" t="s">
        <v>823</v>
      </c>
      <c r="B1" s="327"/>
      <c r="C1" s="327"/>
      <c r="D1" s="327"/>
      <c r="E1" s="327"/>
      <c r="F1" s="328"/>
      <c r="G1" s="329"/>
      <c r="H1" s="327"/>
      <c r="I1" s="330"/>
      <c r="J1" s="330"/>
      <c r="K1" s="330"/>
      <c r="L1" s="330"/>
      <c r="M1"/>
    </row>
    <row r="2" spans="1:13" x14ac:dyDescent="0.2">
      <c r="A2" s="6"/>
      <c r="B2"/>
      <c r="C2" s="236"/>
      <c r="D2" s="330"/>
      <c r="E2" s="330"/>
      <c r="F2" s="331"/>
      <c r="G2" s="332"/>
      <c r="H2" s="330"/>
      <c r="I2" s="330"/>
      <c r="J2" s="330"/>
      <c r="K2" s="330"/>
      <c r="L2" s="330"/>
      <c r="M2"/>
    </row>
    <row r="3" spans="1:13" ht="65.25" customHeight="1" x14ac:dyDescent="0.2">
      <c r="A3" s="1003" t="s">
        <v>737</v>
      </c>
      <c r="B3" s="1003"/>
      <c r="C3" s="1003"/>
      <c r="D3" s="1003"/>
      <c r="E3" s="1003"/>
      <c r="F3" s="1003"/>
      <c r="G3" s="1003"/>
      <c r="H3" s="7"/>
      <c r="I3" s="330"/>
      <c r="J3" s="330"/>
      <c r="K3" s="330"/>
      <c r="L3" s="330"/>
      <c r="M3" s="284"/>
    </row>
    <row r="4" spans="1:13" ht="7.5" customHeight="1" x14ac:dyDescent="0.2">
      <c r="A4" s="992"/>
      <c r="B4" s="992"/>
      <c r="C4" s="992"/>
      <c r="D4" s="992"/>
      <c r="E4" s="992"/>
      <c r="F4" s="992"/>
      <c r="G4" s="992"/>
      <c r="H4" s="7"/>
      <c r="I4" s="330"/>
      <c r="J4" s="330"/>
      <c r="K4" s="330"/>
      <c r="L4" s="330"/>
      <c r="M4"/>
    </row>
    <row r="5" spans="1:13" ht="12" customHeight="1" x14ac:dyDescent="0.2">
      <c r="A5" s="1068" t="s">
        <v>198</v>
      </c>
      <c r="B5" s="1068"/>
      <c r="C5" s="1068"/>
      <c r="D5" s="1068"/>
      <c r="E5" s="1068"/>
      <c r="F5" s="1068"/>
      <c r="G5" s="1068"/>
      <c r="H5" s="333"/>
      <c r="I5" s="330"/>
      <c r="J5" s="330"/>
      <c r="K5" s="330"/>
      <c r="L5" s="330"/>
      <c r="M5"/>
    </row>
    <row r="6" spans="1:13" ht="8.25" customHeight="1" x14ac:dyDescent="0.2">
      <c r="A6"/>
      <c r="B6"/>
      <c r="C6"/>
      <c r="D6"/>
      <c r="E6"/>
      <c r="F6" s="331"/>
      <c r="G6" s="332"/>
      <c r="H6"/>
      <c r="I6" s="330"/>
      <c r="J6" s="330"/>
      <c r="K6" s="330"/>
      <c r="L6" s="330"/>
      <c r="M6"/>
    </row>
    <row r="7" spans="1:13" ht="18" customHeight="1" x14ac:dyDescent="0.25">
      <c r="A7" s="229" t="s">
        <v>199</v>
      </c>
      <c r="B7"/>
      <c r="C7"/>
      <c r="D7"/>
      <c r="E7"/>
      <c r="F7" s="331"/>
      <c r="G7" s="332"/>
      <c r="H7"/>
      <c r="I7" s="330"/>
      <c r="J7" s="330"/>
      <c r="K7" s="330"/>
      <c r="L7" s="330"/>
      <c r="M7"/>
    </row>
    <row r="8" spans="1:13" ht="8.25" customHeight="1" x14ac:dyDescent="0.2">
      <c r="A8"/>
      <c r="B8"/>
      <c r="C8"/>
      <c r="D8"/>
      <c r="E8"/>
      <c r="F8" s="331"/>
      <c r="G8" s="332"/>
      <c r="H8"/>
      <c r="I8" s="330"/>
      <c r="J8" s="330"/>
      <c r="K8" s="330"/>
      <c r="L8" s="330"/>
      <c r="M8"/>
    </row>
    <row r="9" spans="1:13" x14ac:dyDescent="0.2">
      <c r="A9" s="10" t="s">
        <v>755</v>
      </c>
      <c r="B9" s="2"/>
      <c r="C9" s="2"/>
      <c r="D9" s="2"/>
      <c r="E9" s="2"/>
      <c r="F9" s="334"/>
      <c r="G9" s="335"/>
      <c r="H9" s="2"/>
      <c r="I9" s="330"/>
      <c r="J9" s="330"/>
      <c r="K9" s="330"/>
      <c r="L9" s="330"/>
      <c r="M9"/>
    </row>
    <row r="10" spans="1:13" x14ac:dyDescent="0.2">
      <c r="A10" s="9" t="s">
        <v>382</v>
      </c>
      <c r="B10" s="233" t="s">
        <v>82</v>
      </c>
      <c r="C10" s="976">
        <v>45108</v>
      </c>
      <c r="D10" s="978"/>
      <c r="E10" s="336" t="s">
        <v>74</v>
      </c>
      <c r="F10" s="1069">
        <v>45473</v>
      </c>
      <c r="G10" s="1020"/>
      <c r="H10" s="3"/>
      <c r="I10" s="330"/>
      <c r="J10" s="330"/>
      <c r="K10" s="330"/>
      <c r="L10" s="330"/>
      <c r="M10"/>
    </row>
    <row r="11" spans="1:13" ht="12.75" customHeight="1" x14ac:dyDescent="0.2">
      <c r="A11" s="9" t="s">
        <v>75</v>
      </c>
      <c r="B11" s="1034" t="s">
        <v>921</v>
      </c>
      <c r="C11" s="1035"/>
      <c r="D11" s="1035"/>
      <c r="E11" s="1035"/>
      <c r="F11" s="1035"/>
      <c r="G11" s="1035"/>
      <c r="H11" s="1067" t="s">
        <v>200</v>
      </c>
      <c r="I11" s="1067"/>
      <c r="J11" s="1067"/>
      <c r="K11" s="1067"/>
      <c r="L11" s="1067"/>
      <c r="M11" s="1067"/>
    </row>
    <row r="12" spans="1:13" s="236" customFormat="1" ht="24" customHeight="1" x14ac:dyDescent="0.2">
      <c r="A12" s="238" t="s">
        <v>201</v>
      </c>
      <c r="B12" s="238" t="s">
        <v>202</v>
      </c>
      <c r="C12" s="238" t="s">
        <v>738</v>
      </c>
      <c r="D12" s="238" t="s">
        <v>203</v>
      </c>
      <c r="E12" s="238" t="s">
        <v>204</v>
      </c>
      <c r="F12" s="337" t="s">
        <v>205</v>
      </c>
      <c r="G12" s="338" t="s">
        <v>206</v>
      </c>
      <c r="H12" s="238" t="s">
        <v>207</v>
      </c>
      <c r="I12" s="238" t="s">
        <v>208</v>
      </c>
      <c r="J12" s="238" t="s">
        <v>209</v>
      </c>
      <c r="K12" s="238" t="s">
        <v>210</v>
      </c>
      <c r="L12" s="238" t="s">
        <v>211</v>
      </c>
      <c r="M12" s="238" t="s">
        <v>516</v>
      </c>
    </row>
    <row r="13" spans="1:13" s="254" customFormat="1" ht="21" customHeight="1" x14ac:dyDescent="0.2">
      <c r="A13" s="69">
        <v>1</v>
      </c>
      <c r="B13" s="69" t="s">
        <v>939</v>
      </c>
      <c r="C13" s="30" t="s">
        <v>940</v>
      </c>
      <c r="D13" s="31" t="s">
        <v>941</v>
      </c>
      <c r="E13" s="31" t="s">
        <v>942</v>
      </c>
      <c r="F13" s="176" t="s">
        <v>921</v>
      </c>
      <c r="G13" s="225">
        <v>71923</v>
      </c>
      <c r="H13" s="32">
        <v>361264</v>
      </c>
      <c r="I13" s="33">
        <v>303462</v>
      </c>
      <c r="J13" s="33">
        <v>57802</v>
      </c>
      <c r="K13" s="33">
        <v>39630</v>
      </c>
      <c r="L13" s="33"/>
      <c r="M13" s="33"/>
    </row>
    <row r="14" spans="1:13" s="254" customFormat="1" ht="21" customHeight="1" x14ac:dyDescent="0.2">
      <c r="A14" s="69">
        <v>2</v>
      </c>
      <c r="B14" s="69" t="s">
        <v>939</v>
      </c>
      <c r="C14" s="30" t="s">
        <v>943</v>
      </c>
      <c r="D14" s="31" t="s">
        <v>944</v>
      </c>
      <c r="E14" s="31" t="s">
        <v>945</v>
      </c>
      <c r="F14" s="176" t="s">
        <v>921</v>
      </c>
      <c r="G14" s="225">
        <v>72032</v>
      </c>
      <c r="H14" s="32">
        <v>567700</v>
      </c>
      <c r="I14" s="33">
        <v>476868</v>
      </c>
      <c r="J14" s="33">
        <v>90832</v>
      </c>
      <c r="K14" s="33">
        <v>62276</v>
      </c>
      <c r="L14" s="33"/>
      <c r="M14" s="33"/>
    </row>
    <row r="15" spans="1:13" s="254" customFormat="1" ht="21" customHeight="1" x14ac:dyDescent="0.2">
      <c r="A15" s="69">
        <v>3</v>
      </c>
      <c r="B15" s="69" t="s">
        <v>939</v>
      </c>
      <c r="C15" s="30" t="s">
        <v>946</v>
      </c>
      <c r="D15" s="31" t="s">
        <v>947</v>
      </c>
      <c r="E15" s="31" t="s">
        <v>948</v>
      </c>
      <c r="F15" s="176" t="s">
        <v>921</v>
      </c>
      <c r="G15" s="225">
        <v>72015</v>
      </c>
      <c r="H15" s="32">
        <v>206436</v>
      </c>
      <c r="I15" s="33">
        <v>173407</v>
      </c>
      <c r="J15" s="33">
        <v>33030</v>
      </c>
      <c r="K15" s="33">
        <v>22646</v>
      </c>
      <c r="L15" s="33"/>
      <c r="M15" s="33"/>
    </row>
    <row r="16" spans="1:13" s="254" customFormat="1" ht="21" customHeight="1" x14ac:dyDescent="0.2">
      <c r="A16" s="69">
        <v>4</v>
      </c>
      <c r="B16" s="69" t="s">
        <v>939</v>
      </c>
      <c r="C16" s="30" t="s">
        <v>949</v>
      </c>
      <c r="D16" s="31" t="s">
        <v>950</v>
      </c>
      <c r="E16" s="31" t="s">
        <v>951</v>
      </c>
      <c r="F16" s="176" t="s">
        <v>921</v>
      </c>
      <c r="G16" s="225">
        <v>71655</v>
      </c>
      <c r="H16" s="32">
        <v>217905</v>
      </c>
      <c r="I16" s="33">
        <v>183040</v>
      </c>
      <c r="J16" s="33">
        <v>34865</v>
      </c>
      <c r="K16" s="33">
        <v>23904</v>
      </c>
      <c r="L16" s="33"/>
      <c r="M16" s="33"/>
    </row>
    <row r="17" spans="1:13" s="254" customFormat="1" ht="21" customHeight="1" x14ac:dyDescent="0.2">
      <c r="A17" s="69">
        <v>5</v>
      </c>
      <c r="B17" s="69" t="s">
        <v>939</v>
      </c>
      <c r="C17" s="30" t="s">
        <v>952</v>
      </c>
      <c r="D17" s="31" t="s">
        <v>953</v>
      </c>
      <c r="E17" s="31" t="s">
        <v>954</v>
      </c>
      <c r="F17" s="176" t="s">
        <v>921</v>
      </c>
      <c r="G17" s="225">
        <v>72225</v>
      </c>
      <c r="H17" s="32">
        <v>430076</v>
      </c>
      <c r="I17" s="33">
        <v>361264</v>
      </c>
      <c r="J17" s="33">
        <v>68812</v>
      </c>
      <c r="K17" s="33">
        <v>47179</v>
      </c>
      <c r="L17" s="33"/>
      <c r="M17" s="33"/>
    </row>
    <row r="18" spans="1:13" s="254" customFormat="1" ht="21" customHeight="1" x14ac:dyDescent="0.2">
      <c r="A18" s="69">
        <v>6</v>
      </c>
      <c r="B18" s="69" t="s">
        <v>939</v>
      </c>
      <c r="C18" s="30" t="s">
        <v>955</v>
      </c>
      <c r="D18" s="31" t="s">
        <v>956</v>
      </c>
      <c r="E18" s="31" t="s">
        <v>957</v>
      </c>
      <c r="F18" s="176" t="s">
        <v>921</v>
      </c>
      <c r="G18" s="225">
        <v>72762</v>
      </c>
      <c r="H18" s="32">
        <v>1152604</v>
      </c>
      <c r="I18" s="33">
        <v>968187</v>
      </c>
      <c r="J18" s="33">
        <v>184417</v>
      </c>
      <c r="K18" s="33">
        <v>126439</v>
      </c>
      <c r="L18" s="33"/>
      <c r="M18" s="33"/>
    </row>
    <row r="19" spans="1:13" s="254" customFormat="1" ht="21" customHeight="1" x14ac:dyDescent="0.2">
      <c r="A19" s="69">
        <v>7</v>
      </c>
      <c r="B19" s="69" t="s">
        <v>939</v>
      </c>
      <c r="C19" s="30" t="s">
        <v>958</v>
      </c>
      <c r="D19" s="31" t="s">
        <v>959</v>
      </c>
      <c r="E19" s="31" t="s">
        <v>957</v>
      </c>
      <c r="F19" s="176" t="s">
        <v>921</v>
      </c>
      <c r="G19" s="225">
        <v>72766</v>
      </c>
      <c r="H19" s="32">
        <v>992042</v>
      </c>
      <c r="I19" s="33">
        <v>833315</v>
      </c>
      <c r="J19" s="33">
        <v>158727</v>
      </c>
      <c r="K19" s="33">
        <v>108826</v>
      </c>
      <c r="L19" s="33"/>
      <c r="M19" s="33"/>
    </row>
    <row r="20" spans="1:13" s="254" customFormat="1" ht="21" customHeight="1" x14ac:dyDescent="0.2">
      <c r="A20" s="69">
        <v>8</v>
      </c>
      <c r="B20" s="69" t="s">
        <v>939</v>
      </c>
      <c r="C20" s="30" t="s">
        <v>960</v>
      </c>
      <c r="D20" s="31" t="s">
        <v>961</v>
      </c>
      <c r="E20" s="31" t="s">
        <v>962</v>
      </c>
      <c r="F20" s="176" t="s">
        <v>921</v>
      </c>
      <c r="G20" s="225">
        <v>72117</v>
      </c>
      <c r="H20" s="32">
        <v>475951</v>
      </c>
      <c r="I20" s="33">
        <v>399799</v>
      </c>
      <c r="J20" s="33">
        <v>76152</v>
      </c>
      <c r="K20" s="33">
        <v>52211</v>
      </c>
      <c r="L20" s="33"/>
      <c r="M20" s="33"/>
    </row>
    <row r="21" spans="1:13" s="254" customFormat="1" ht="21" customHeight="1" x14ac:dyDescent="0.2">
      <c r="A21" s="69">
        <v>9</v>
      </c>
      <c r="B21" s="69" t="s">
        <v>939</v>
      </c>
      <c r="C21" s="30" t="s">
        <v>963</v>
      </c>
      <c r="D21" s="31" t="s">
        <v>964</v>
      </c>
      <c r="E21" s="31" t="s">
        <v>965</v>
      </c>
      <c r="F21" s="176" t="s">
        <v>921</v>
      </c>
      <c r="G21" s="225">
        <v>71730</v>
      </c>
      <c r="H21" s="32">
        <v>292451</v>
      </c>
      <c r="I21" s="33">
        <v>245659</v>
      </c>
      <c r="J21" s="33">
        <v>46792</v>
      </c>
      <c r="K21" s="33">
        <v>32082</v>
      </c>
      <c r="L21" s="33"/>
      <c r="M21" s="33"/>
    </row>
    <row r="22" spans="1:13" s="254" customFormat="1" ht="21" customHeight="1" x14ac:dyDescent="0.2">
      <c r="A22" s="69">
        <v>10</v>
      </c>
      <c r="B22" s="69" t="s">
        <v>939</v>
      </c>
      <c r="C22" s="30" t="s">
        <v>966</v>
      </c>
      <c r="D22" s="31" t="s">
        <v>967</v>
      </c>
      <c r="E22" s="31" t="s">
        <v>968</v>
      </c>
      <c r="F22" s="176" t="s">
        <v>921</v>
      </c>
      <c r="G22" s="225">
        <v>71613</v>
      </c>
      <c r="H22" s="32">
        <v>315389</v>
      </c>
      <c r="I22" s="33">
        <v>264927</v>
      </c>
      <c r="J22" s="33">
        <v>50462</v>
      </c>
      <c r="K22" s="33">
        <v>34598</v>
      </c>
      <c r="L22" s="33"/>
      <c r="M22" s="33"/>
    </row>
    <row r="23" spans="1:13" s="254" customFormat="1" ht="21" customHeight="1" x14ac:dyDescent="0.2">
      <c r="A23" s="69">
        <v>11</v>
      </c>
      <c r="B23" s="69" t="s">
        <v>939</v>
      </c>
      <c r="C23" s="30" t="s">
        <v>969</v>
      </c>
      <c r="D23" s="31" t="s">
        <v>970</v>
      </c>
      <c r="E23" s="31" t="s">
        <v>971</v>
      </c>
      <c r="F23" s="176" t="s">
        <v>921</v>
      </c>
      <c r="G23" s="225">
        <v>71854</v>
      </c>
      <c r="H23" s="32">
        <v>246577</v>
      </c>
      <c r="I23" s="33">
        <v>207125</v>
      </c>
      <c r="J23" s="33">
        <v>39452</v>
      </c>
      <c r="K23" s="33">
        <v>27049</v>
      </c>
      <c r="L23" s="33"/>
      <c r="M23" s="33"/>
    </row>
    <row r="24" spans="1:13" s="254" customFormat="1" ht="21" customHeight="1" x14ac:dyDescent="0.2">
      <c r="A24" s="69">
        <v>12</v>
      </c>
      <c r="B24" s="69" t="s">
        <v>939</v>
      </c>
      <c r="C24" s="30" t="s">
        <v>972</v>
      </c>
      <c r="D24" s="31" t="s">
        <v>973</v>
      </c>
      <c r="E24" s="31" t="s">
        <v>974</v>
      </c>
      <c r="F24" s="176" t="s">
        <v>921</v>
      </c>
      <c r="G24" s="225">
        <v>72917</v>
      </c>
      <c r="H24" s="32">
        <v>475951</v>
      </c>
      <c r="I24" s="33">
        <v>399799</v>
      </c>
      <c r="J24" s="33">
        <v>76152</v>
      </c>
      <c r="K24" s="33">
        <v>52211</v>
      </c>
      <c r="L24" s="33"/>
      <c r="M24" s="33"/>
    </row>
    <row r="25" spans="1:13" s="254" customFormat="1" ht="21" customHeight="1" x14ac:dyDescent="0.2">
      <c r="A25" s="69">
        <v>13</v>
      </c>
      <c r="B25" s="69" t="s">
        <v>939</v>
      </c>
      <c r="C25" s="30" t="s">
        <v>975</v>
      </c>
      <c r="D25" s="31" t="s">
        <v>976</v>
      </c>
      <c r="E25" s="31" t="s">
        <v>974</v>
      </c>
      <c r="F25" s="176" t="s">
        <v>921</v>
      </c>
      <c r="G25" s="225">
        <v>72917</v>
      </c>
      <c r="H25" s="32">
        <v>168963</v>
      </c>
      <c r="I25" s="33"/>
      <c r="J25" s="33"/>
      <c r="K25" s="33"/>
      <c r="L25" s="33"/>
      <c r="M25" s="33">
        <v>168963</v>
      </c>
    </row>
    <row r="26" spans="1:13" s="254" customFormat="1" ht="21" customHeight="1" x14ac:dyDescent="0.2">
      <c r="A26" s="69">
        <v>14</v>
      </c>
      <c r="B26" s="69" t="s">
        <v>977</v>
      </c>
      <c r="C26" s="30" t="s">
        <v>978</v>
      </c>
      <c r="D26" s="31" t="s">
        <v>979</v>
      </c>
      <c r="E26" s="31" t="s">
        <v>954</v>
      </c>
      <c r="F26" s="176" t="s">
        <v>921</v>
      </c>
      <c r="G26" s="225">
        <v>72204</v>
      </c>
      <c r="H26" s="32">
        <v>168963</v>
      </c>
      <c r="I26" s="33"/>
      <c r="J26" s="33"/>
      <c r="K26" s="33"/>
      <c r="L26" s="33"/>
      <c r="M26" s="33">
        <v>168963</v>
      </c>
    </row>
    <row r="27" spans="1:13" s="254" customFormat="1" ht="21" customHeight="1" x14ac:dyDescent="0.2">
      <c r="A27" s="69">
        <v>15</v>
      </c>
      <c r="B27" s="69" t="s">
        <v>977</v>
      </c>
      <c r="C27" s="30" t="s">
        <v>980</v>
      </c>
      <c r="D27" s="31" t="s">
        <v>981</v>
      </c>
      <c r="E27" s="31" t="s">
        <v>982</v>
      </c>
      <c r="F27" s="176" t="s">
        <v>921</v>
      </c>
      <c r="G27" s="225">
        <v>72401</v>
      </c>
      <c r="H27" s="32">
        <v>168962</v>
      </c>
      <c r="I27" s="33"/>
      <c r="J27" s="33"/>
      <c r="K27" s="33"/>
      <c r="L27" s="33"/>
      <c r="M27" s="33">
        <v>168962</v>
      </c>
    </row>
    <row r="28" spans="1:13" s="254" customFormat="1" ht="21" customHeight="1" x14ac:dyDescent="0.2">
      <c r="A28" s="69">
        <v>16</v>
      </c>
      <c r="B28" s="69" t="s">
        <v>939</v>
      </c>
      <c r="C28" s="30" t="s">
        <v>983</v>
      </c>
      <c r="D28" s="31" t="s">
        <v>984</v>
      </c>
      <c r="E28" s="31" t="s">
        <v>985</v>
      </c>
      <c r="F28" s="176" t="s">
        <v>921</v>
      </c>
      <c r="G28" s="225">
        <v>72701</v>
      </c>
      <c r="H28" s="32">
        <v>168962</v>
      </c>
      <c r="I28" s="33"/>
      <c r="J28" s="33"/>
      <c r="K28" s="33"/>
      <c r="L28" s="33"/>
      <c r="M28" s="33">
        <v>168962</v>
      </c>
    </row>
    <row r="29" spans="1:13" s="254" customFormat="1" ht="21" customHeight="1" x14ac:dyDescent="0.2">
      <c r="A29" s="69"/>
      <c r="B29" s="69"/>
      <c r="C29" s="30"/>
      <c r="D29" s="31"/>
      <c r="E29" s="31"/>
      <c r="F29" s="176"/>
      <c r="G29" s="225"/>
      <c r="H29" s="32"/>
      <c r="I29" s="33"/>
      <c r="J29" s="33"/>
      <c r="K29" s="33"/>
      <c r="L29" s="33"/>
      <c r="M29" s="33"/>
    </row>
    <row r="30" spans="1:13" s="254" customFormat="1" ht="21" customHeight="1" x14ac:dyDescent="0.2">
      <c r="A30" s="69"/>
      <c r="B30" s="69"/>
      <c r="C30" s="30"/>
      <c r="D30" s="31"/>
      <c r="E30" s="31"/>
      <c r="F30" s="176"/>
      <c r="G30" s="225"/>
      <c r="H30" s="32"/>
      <c r="I30" s="33"/>
      <c r="J30" s="33"/>
      <c r="K30" s="33"/>
      <c r="L30" s="33"/>
      <c r="M30" s="33"/>
    </row>
    <row r="31" spans="1:13" s="254" customFormat="1" ht="21" customHeight="1" x14ac:dyDescent="0.2">
      <c r="A31" s="69"/>
      <c r="B31" s="69"/>
      <c r="C31" s="30"/>
      <c r="D31" s="31"/>
      <c r="E31" s="31"/>
      <c r="F31" s="176"/>
      <c r="G31" s="225"/>
      <c r="H31" s="32"/>
      <c r="I31" s="33"/>
      <c r="J31" s="33"/>
      <c r="K31" s="33"/>
      <c r="L31" s="33"/>
      <c r="M31" s="33"/>
    </row>
    <row r="32" spans="1:13" s="254" customFormat="1" ht="21" customHeight="1" x14ac:dyDescent="0.2">
      <c r="A32" s="69"/>
      <c r="B32" s="69"/>
      <c r="C32" s="30"/>
      <c r="D32" s="31"/>
      <c r="E32" s="31"/>
      <c r="F32" s="176"/>
      <c r="G32" s="225"/>
      <c r="H32" s="32"/>
      <c r="I32" s="33"/>
      <c r="J32" s="33"/>
      <c r="K32" s="33"/>
      <c r="L32" s="33"/>
      <c r="M32" s="33"/>
    </row>
    <row r="33" spans="1:13" s="254" customFormat="1" ht="21" customHeight="1" x14ac:dyDescent="0.2">
      <c r="A33" s="69"/>
      <c r="B33" s="69"/>
      <c r="C33" s="30"/>
      <c r="D33" s="30"/>
      <c r="E33" s="30"/>
      <c r="F33" s="177"/>
      <c r="G33" s="225"/>
      <c r="H33" s="33"/>
      <c r="I33" s="33"/>
      <c r="J33" s="33"/>
      <c r="K33" s="33"/>
      <c r="L33" s="33"/>
      <c r="M33" s="33"/>
    </row>
    <row r="34" spans="1:13" s="254" customFormat="1" ht="21" customHeight="1" x14ac:dyDescent="0.2">
      <c r="A34" s="69"/>
      <c r="B34" s="69"/>
      <c r="C34" s="30"/>
      <c r="D34" s="30"/>
      <c r="E34" s="30"/>
      <c r="F34" s="177"/>
      <c r="G34" s="225"/>
      <c r="H34" s="33"/>
      <c r="I34" s="33"/>
      <c r="J34" s="33"/>
      <c r="K34" s="33"/>
      <c r="L34" s="33"/>
      <c r="M34" s="33"/>
    </row>
    <row r="35" spans="1:13" s="254" customFormat="1" ht="21" customHeight="1" x14ac:dyDescent="0.2">
      <c r="A35" s="69"/>
      <c r="B35" s="69"/>
      <c r="C35" s="30"/>
      <c r="D35" s="30"/>
      <c r="E35" s="30"/>
      <c r="F35" s="177"/>
      <c r="G35" s="225"/>
      <c r="H35" s="33"/>
      <c r="I35" s="33"/>
      <c r="J35" s="33"/>
      <c r="K35" s="33"/>
      <c r="L35" s="33"/>
      <c r="M35" s="33"/>
    </row>
    <row r="36" spans="1:13" s="254" customFormat="1" ht="21" customHeight="1" x14ac:dyDescent="0.2">
      <c r="A36" s="69"/>
      <c r="B36" s="69"/>
      <c r="C36" s="30"/>
      <c r="D36" s="30"/>
      <c r="E36" s="30"/>
      <c r="F36" s="177"/>
      <c r="G36" s="225"/>
      <c r="H36" s="33"/>
      <c r="I36" s="33"/>
      <c r="J36" s="33"/>
      <c r="K36" s="33"/>
      <c r="L36" s="33"/>
      <c r="M36" s="33"/>
    </row>
    <row r="37" spans="1:13" x14ac:dyDescent="0.2">
      <c r="A37" s="19" t="s">
        <v>471</v>
      </c>
    </row>
    <row r="39" spans="1:13" x14ac:dyDescent="0.2">
      <c r="A39" s="16" t="s">
        <v>986</v>
      </c>
    </row>
  </sheetData>
  <sheetProtection insertRows="0" deleteRows="0"/>
  <mergeCells count="7">
    <mergeCell ref="H11:M11"/>
    <mergeCell ref="A3:G3"/>
    <mergeCell ref="A4:G4"/>
    <mergeCell ref="A5:G5"/>
    <mergeCell ref="C10:D10"/>
    <mergeCell ref="F10:G10"/>
    <mergeCell ref="B11:G11"/>
  </mergeCells>
  <dataValidations count="5">
    <dataValidation type="textLength" operator="equal" allowBlank="1" showInputMessage="1" showErrorMessage="1" errorTitle="Invalid state name entered!" error="Please enter the two character state abbreviation only." sqref="B11:G11" xr:uid="{6C53C972-2FA8-46FF-A65C-32404660152C}">
      <formula1>2</formula1>
    </dataValidation>
    <dataValidation type="date" operator="greaterThan" allowBlank="1" showInputMessage="1" showErrorMessage="1" errorTitle="INVALID DATE!" error="Report Period End Date cannot be before Begin Date." sqref="F10:G10" xr:uid="{0E873289-E827-44D5-9ED4-8F17B6014421}">
      <formula1>C10</formula1>
    </dataValidation>
    <dataValidation type="date" operator="greaterThanOrEqual" allowBlank="1" showInputMessage="1" showErrorMessage="1" errorTitle="INVALID DATE!" error="Please enter a valid Start Date." sqref="C10:D10" xr:uid="{DFF93A88-4807-4138-A4FA-E59B8AD88CC8}">
      <formula1>43466</formula1>
    </dataValidation>
    <dataValidation type="textLength" operator="equal" allowBlank="1" showInputMessage="1" showErrorMessage="1" errorTitle="ERROR!" error="Please enter State Abbreviations only." sqref="F13:F65536" xr:uid="{0B8A51A0-7D4F-40EB-9C17-4198CDDBDA53}">
      <formula1>2</formula1>
    </dataValidation>
    <dataValidation type="custom" allowBlank="1" showInputMessage="1" showErrorMessage="1" errorTitle="ERROR!" error="Please enter 5 digit zipcode." sqref="G13:G65536" xr:uid="{9585742A-CBCF-4DB1-8E79-38EBFC4814B6}">
      <formula1>AND(ISNUMBER(G13),OR(LEN(G13)=5, LEN(G13) = 4))</formula1>
    </dataValidation>
  </dataValidations>
  <pageMargins left="0.75" right="0.75" top="1" bottom="1" header="0.5" footer="0.5"/>
  <pageSetup scale="96" orientation="portrait" r:id="rId1"/>
  <headerFooter alignWithMargins="0">
    <oddFooter>&amp;LFY 2024 Uniform Reporting System (URS)</oddFooter>
  </headerFooter>
  <colBreaks count="3" manualBreakCount="3">
    <brk id="4" max="37" man="1"/>
    <brk id="16" max="19" man="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979C-E4CC-4FBE-8221-FDE7BE1ABD2F}">
  <sheetPr codeName="Sheet2"/>
  <dimension ref="A1:B31"/>
  <sheetViews>
    <sheetView showGridLines="0" topLeftCell="A20" zoomScale="110" zoomScaleNormal="110" workbookViewId="0">
      <selection activeCell="E44" sqref="E44"/>
    </sheetView>
  </sheetViews>
  <sheetFormatPr defaultColWidth="9.140625" defaultRowHeight="12" x14ac:dyDescent="0.2"/>
  <cols>
    <col min="1" max="1" width="17.42578125" style="874" customWidth="1"/>
    <col min="2" max="2" width="104.28515625" style="871" customWidth="1"/>
    <col min="3" max="16384" width="9.140625" style="871"/>
  </cols>
  <sheetData>
    <row r="1" spans="1:2" s="870" customFormat="1" ht="23.25" customHeight="1" x14ac:dyDescent="0.25">
      <c r="A1" s="954" t="s">
        <v>915</v>
      </c>
      <c r="B1" s="955"/>
    </row>
    <row r="2" spans="1:2" ht="16.5" customHeight="1" x14ac:dyDescent="0.2">
      <c r="A2" s="877" t="s">
        <v>17</v>
      </c>
      <c r="B2" s="878" t="s">
        <v>830</v>
      </c>
    </row>
    <row r="3" spans="1:2" s="872" customFormat="1" ht="61.5" customHeight="1" x14ac:dyDescent="0.2">
      <c r="A3" s="877" t="s">
        <v>20</v>
      </c>
      <c r="B3" s="879" t="s">
        <v>845</v>
      </c>
    </row>
    <row r="4" spans="1:2" s="872" customFormat="1" ht="60" customHeight="1" x14ac:dyDescent="0.2">
      <c r="A4" s="877" t="s">
        <v>23</v>
      </c>
      <c r="B4" s="879" t="s">
        <v>846</v>
      </c>
    </row>
    <row r="5" spans="1:2" s="872" customFormat="1" ht="39" customHeight="1" x14ac:dyDescent="0.2">
      <c r="A5" s="877" t="s">
        <v>831</v>
      </c>
      <c r="B5" s="879" t="s">
        <v>842</v>
      </c>
    </row>
    <row r="6" spans="1:2" ht="36" customHeight="1" x14ac:dyDescent="0.2">
      <c r="A6" s="877" t="s">
        <v>7</v>
      </c>
      <c r="B6" s="879" t="s">
        <v>832</v>
      </c>
    </row>
    <row r="7" spans="1:2" s="872" customFormat="1" ht="35.25" customHeight="1" x14ac:dyDescent="0.2">
      <c r="A7" s="877" t="s">
        <v>26</v>
      </c>
      <c r="B7" s="930" t="s">
        <v>916</v>
      </c>
    </row>
    <row r="8" spans="1:2" s="873" customFormat="1" ht="63.75" customHeight="1" x14ac:dyDescent="0.2">
      <c r="A8" s="877" t="s">
        <v>63</v>
      </c>
      <c r="B8" s="881" t="s">
        <v>847</v>
      </c>
    </row>
    <row r="9" spans="1:2" s="872" customFormat="1" ht="63" customHeight="1" x14ac:dyDescent="0.2">
      <c r="A9" s="877" t="s">
        <v>64</v>
      </c>
      <c r="B9" s="879" t="s">
        <v>848</v>
      </c>
    </row>
    <row r="10" spans="1:2" ht="41.25" customHeight="1" x14ac:dyDescent="0.2">
      <c r="A10" s="877" t="s">
        <v>65</v>
      </c>
      <c r="B10" s="879" t="s">
        <v>843</v>
      </c>
    </row>
    <row r="11" spans="1:2" s="872" customFormat="1" ht="25.5" customHeight="1" x14ac:dyDescent="0.2">
      <c r="A11" s="877" t="s">
        <v>14</v>
      </c>
      <c r="B11" s="930" t="s">
        <v>910</v>
      </c>
    </row>
    <row r="12" spans="1:2" ht="60" x14ac:dyDescent="0.2">
      <c r="A12" s="877" t="s">
        <v>19</v>
      </c>
      <c r="B12" s="881" t="s">
        <v>66</v>
      </c>
    </row>
    <row r="13" spans="1:2" s="872" customFormat="1" ht="23.25" customHeight="1" x14ac:dyDescent="0.2">
      <c r="A13" s="877" t="s">
        <v>22</v>
      </c>
      <c r="B13" s="881" t="s">
        <v>833</v>
      </c>
    </row>
    <row r="14" spans="1:2" s="872" customFormat="1" ht="23.25" customHeight="1" x14ac:dyDescent="0.2">
      <c r="A14" s="877" t="s">
        <v>794</v>
      </c>
      <c r="B14" s="879" t="s">
        <v>834</v>
      </c>
    </row>
    <row r="15" spans="1:2" ht="15.75" customHeight="1" x14ac:dyDescent="0.2">
      <c r="A15" s="877" t="s">
        <v>25</v>
      </c>
      <c r="B15" s="879" t="s">
        <v>830</v>
      </c>
    </row>
    <row r="16" spans="1:2" s="872" customFormat="1" ht="50.25" customHeight="1" x14ac:dyDescent="0.2">
      <c r="A16" s="877" t="s">
        <v>8</v>
      </c>
      <c r="B16" s="880" t="s">
        <v>835</v>
      </c>
    </row>
    <row r="17" spans="1:2" ht="36" customHeight="1" x14ac:dyDescent="0.2">
      <c r="A17" s="877" t="s">
        <v>30</v>
      </c>
      <c r="B17" s="881" t="s">
        <v>844</v>
      </c>
    </row>
    <row r="18" spans="1:2" ht="51" customHeight="1" x14ac:dyDescent="0.2">
      <c r="A18" s="956" t="s">
        <v>15</v>
      </c>
      <c r="B18" s="932" t="s">
        <v>835</v>
      </c>
    </row>
    <row r="19" spans="1:2" ht="27" customHeight="1" x14ac:dyDescent="0.2">
      <c r="A19" s="957"/>
      <c r="B19" s="880" t="s">
        <v>67</v>
      </c>
    </row>
    <row r="20" spans="1:2" ht="63" customHeight="1" x14ac:dyDescent="0.2">
      <c r="A20" s="877" t="s">
        <v>836</v>
      </c>
      <c r="B20" s="881" t="s">
        <v>849</v>
      </c>
    </row>
    <row r="21" spans="1:2" ht="15.75" customHeight="1" x14ac:dyDescent="0.2">
      <c r="A21" s="877" t="s">
        <v>38</v>
      </c>
      <c r="B21" s="879" t="s">
        <v>830</v>
      </c>
    </row>
    <row r="22" spans="1:2" ht="30.75" customHeight="1" x14ac:dyDescent="0.2">
      <c r="A22" s="877" t="s">
        <v>68</v>
      </c>
      <c r="B22" s="879" t="s">
        <v>837</v>
      </c>
    </row>
    <row r="23" spans="1:2" ht="64.5" customHeight="1" x14ac:dyDescent="0.2">
      <c r="A23" s="877" t="s">
        <v>69</v>
      </c>
      <c r="B23" s="879" t="s">
        <v>838</v>
      </c>
    </row>
    <row r="24" spans="1:2" s="872" customFormat="1" ht="60" x14ac:dyDescent="0.2">
      <c r="A24" s="875" t="s">
        <v>795</v>
      </c>
      <c r="B24" s="879" t="s">
        <v>911</v>
      </c>
    </row>
    <row r="25" spans="1:2" ht="39.75" customHeight="1" x14ac:dyDescent="0.2">
      <c r="A25" s="877" t="s">
        <v>44</v>
      </c>
      <c r="B25" s="879" t="s">
        <v>839</v>
      </c>
    </row>
    <row r="26" spans="1:2" ht="39" customHeight="1" x14ac:dyDescent="0.2">
      <c r="A26" s="877" t="s">
        <v>48</v>
      </c>
      <c r="B26" s="879" t="s">
        <v>70</v>
      </c>
    </row>
    <row r="27" spans="1:2" ht="39" customHeight="1" x14ac:dyDescent="0.2">
      <c r="A27" s="877" t="s">
        <v>51</v>
      </c>
      <c r="B27" s="879" t="s">
        <v>70</v>
      </c>
    </row>
    <row r="28" spans="1:2" ht="39" customHeight="1" x14ac:dyDescent="0.2">
      <c r="A28" s="877" t="s">
        <v>797</v>
      </c>
      <c r="B28" s="881" t="s">
        <v>917</v>
      </c>
    </row>
    <row r="29" spans="1:2" ht="37.5" customHeight="1" x14ac:dyDescent="0.2">
      <c r="A29" s="877" t="s">
        <v>53</v>
      </c>
      <c r="B29" s="879" t="s">
        <v>830</v>
      </c>
    </row>
    <row r="30" spans="1:2" ht="60" x14ac:dyDescent="0.2">
      <c r="A30" s="931" t="s">
        <v>840</v>
      </c>
      <c r="B30" s="879" t="s">
        <v>71</v>
      </c>
    </row>
    <row r="31" spans="1:2" ht="37.5" customHeight="1" thickBot="1" x14ac:dyDescent="0.25">
      <c r="A31" s="876" t="s">
        <v>841</v>
      </c>
      <c r="B31" s="882" t="s">
        <v>72</v>
      </c>
    </row>
  </sheetData>
  <mergeCells count="2">
    <mergeCell ref="A1:B1"/>
    <mergeCell ref="A18:A19"/>
  </mergeCells>
  <pageMargins left="0.75" right="0.75" top="1" bottom="1" header="0.5" footer="0.5"/>
  <pageSetup scale="96" orientation="portrait" r:id="rId1"/>
  <headerFooter alignWithMargins="0">
    <oddFooter>&amp;LFY 2024 Uniform Reporting System (URS)</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31B9F-3022-4B18-A3D7-6307EA366003}">
  <sheetPr codeName="Sheet18"/>
  <dimension ref="A1:N163"/>
  <sheetViews>
    <sheetView showGridLines="0" zoomScaleNormal="100" zoomScaleSheetLayoutView="100" workbookViewId="0">
      <selection activeCell="E44" sqref="E44"/>
    </sheetView>
  </sheetViews>
  <sheetFormatPr defaultColWidth="9.140625" defaultRowHeight="12.75" x14ac:dyDescent="0.2"/>
  <cols>
    <col min="1" max="1" width="18.7109375" style="261" customWidth="1"/>
    <col min="2" max="2" width="38.140625" style="261" customWidth="1"/>
    <col min="3" max="3" width="16.7109375" style="261" customWidth="1"/>
    <col min="4" max="4" width="13.28515625" style="261" customWidth="1"/>
    <col min="5" max="5" width="20.85546875" style="261" customWidth="1"/>
    <col min="6" max="6" width="6.7109375" style="261" customWidth="1"/>
    <col min="7" max="11" width="9.140625" style="261"/>
    <col min="12" max="13" width="9.140625" style="254"/>
    <col min="14" max="16384" width="9.140625" style="261"/>
  </cols>
  <sheetData>
    <row r="1" spans="1:13" x14ac:dyDescent="0.2">
      <c r="A1" s="1072" t="s">
        <v>212</v>
      </c>
      <c r="B1" s="1072"/>
      <c r="C1" s="1072"/>
    </row>
    <row r="2" spans="1:13" customFormat="1" ht="70.5" customHeight="1" x14ac:dyDescent="0.2">
      <c r="A2" s="1031" t="s">
        <v>739</v>
      </c>
      <c r="B2" s="1031"/>
      <c r="C2" s="1031"/>
      <c r="D2" s="1031"/>
      <c r="E2" s="1031"/>
      <c r="L2" s="254"/>
      <c r="M2" s="254"/>
    </row>
    <row r="3" spans="1:13" customFormat="1" ht="18" customHeight="1" x14ac:dyDescent="0.25">
      <c r="A3" s="229" t="s">
        <v>80</v>
      </c>
      <c r="L3" s="254"/>
      <c r="M3" s="254"/>
    </row>
    <row r="4" spans="1:13" ht="7.15" customHeight="1" x14ac:dyDescent="0.2">
      <c r="A4" s="4"/>
    </row>
    <row r="5" spans="1:13" x14ac:dyDescent="0.2">
      <c r="A5" s="1004" t="s">
        <v>213</v>
      </c>
      <c r="B5" s="1005"/>
      <c r="C5" s="339"/>
      <c r="D5" s="340"/>
      <c r="E5" s="340"/>
    </row>
    <row r="6" spans="1:13" x14ac:dyDescent="0.2">
      <c r="A6" s="1004" t="s">
        <v>803</v>
      </c>
      <c r="B6" s="1005"/>
      <c r="C6" s="855">
        <v>45108</v>
      </c>
      <c r="D6" s="233" t="s">
        <v>74</v>
      </c>
      <c r="E6" s="856">
        <v>45473</v>
      </c>
    </row>
    <row r="7" spans="1:13" x14ac:dyDescent="0.2">
      <c r="A7" s="1004" t="s">
        <v>75</v>
      </c>
      <c r="B7" s="1005"/>
      <c r="C7" s="979" t="s">
        <v>921</v>
      </c>
      <c r="D7" s="1073"/>
      <c r="E7" s="991"/>
    </row>
    <row r="8" spans="1:13" ht="22.5" x14ac:dyDescent="0.2">
      <c r="A8" s="1074" t="s">
        <v>178</v>
      </c>
      <c r="B8" s="1075"/>
      <c r="C8" s="310" t="s">
        <v>179</v>
      </c>
      <c r="D8" s="310" t="s">
        <v>180</v>
      </c>
      <c r="E8" s="310" t="s">
        <v>214</v>
      </c>
    </row>
    <row r="9" spans="1:13" ht="15.75" customHeight="1" x14ac:dyDescent="0.2">
      <c r="A9" s="1076" t="s">
        <v>548</v>
      </c>
      <c r="B9" s="1077"/>
      <c r="C9" s="65">
        <v>337</v>
      </c>
      <c r="D9" s="65">
        <v>406</v>
      </c>
      <c r="E9" s="72">
        <v>4</v>
      </c>
      <c r="F9" s="341">
        <f>IF(D9=0,"",C9/D9)</f>
        <v>0.83004926108374388</v>
      </c>
      <c r="G9" s="342" t="str">
        <f>IF(C9=0, "",IF(C9&gt;D9, "Caution! Number of Positive Responses cannot be greater than Responses", ""))</f>
        <v/>
      </c>
    </row>
    <row r="10" spans="1:13" ht="15.75" customHeight="1" x14ac:dyDescent="0.2">
      <c r="A10" s="1076" t="s">
        <v>745</v>
      </c>
      <c r="B10" s="1077"/>
      <c r="C10" s="65">
        <v>320</v>
      </c>
      <c r="D10" s="65">
        <v>395</v>
      </c>
      <c r="E10" s="71">
        <v>4</v>
      </c>
      <c r="F10" s="341">
        <f>IF(D10=0,"",C10/D10)</f>
        <v>0.810126582278481</v>
      </c>
      <c r="G10" s="342" t="str">
        <f>IF(C10=0, "",IF(C10&gt;D10, "Caution! Number of Positive Responses cannot be greater than Responses", ""))</f>
        <v/>
      </c>
    </row>
    <row r="11" spans="1:13" ht="15.75" customHeight="1" x14ac:dyDescent="0.2">
      <c r="A11" s="1076" t="s">
        <v>550</v>
      </c>
      <c r="B11" s="1077"/>
      <c r="C11" s="65">
        <v>266</v>
      </c>
      <c r="D11" s="65">
        <v>384</v>
      </c>
      <c r="E11" s="71">
        <v>5</v>
      </c>
      <c r="F11" s="341">
        <f>IF(D11=0,"",C11/D11)</f>
        <v>0.69270833333333337</v>
      </c>
      <c r="G11" s="342" t="str">
        <f>IF(C11=0, "",IF(C11&gt;D11, "Caution! Number of Positive Responses cannot be greater than Responses", ""))</f>
        <v/>
      </c>
    </row>
    <row r="12" spans="1:13" ht="15.75" customHeight="1" x14ac:dyDescent="0.2">
      <c r="A12" s="1076" t="s">
        <v>744</v>
      </c>
      <c r="B12" s="1077"/>
      <c r="C12" s="65">
        <v>274</v>
      </c>
      <c r="D12" s="65">
        <v>368</v>
      </c>
      <c r="E12" s="71">
        <v>4</v>
      </c>
      <c r="F12" s="341">
        <f>IF(D12=0,"",C12/D12)</f>
        <v>0.74456521739130432</v>
      </c>
      <c r="G12" s="342" t="str">
        <f>IF(C12=0, "",IF(C12&gt;D12, "Caution! Number of Positive Responses cannot be greater than Responses", ""))</f>
        <v/>
      </c>
    </row>
    <row r="13" spans="1:13" ht="15.75" customHeight="1" x14ac:dyDescent="0.2">
      <c r="A13" s="1076" t="s">
        <v>743</v>
      </c>
      <c r="B13" s="1077"/>
      <c r="C13" s="65">
        <v>344</v>
      </c>
      <c r="D13" s="65">
        <v>409</v>
      </c>
      <c r="E13" s="71">
        <v>4</v>
      </c>
      <c r="F13" s="341">
        <f>IF(D13=0,"",C13/D13)</f>
        <v>0.84107579462102688</v>
      </c>
      <c r="G13" s="342" t="str">
        <f>IF(C13=0, "",IF(C13&gt;D13, "Caution! Number of Positive Responses cannot be greater than Responses", ""))</f>
        <v/>
      </c>
    </row>
    <row r="14" spans="1:13" ht="8.4499999999999993" customHeight="1" x14ac:dyDescent="0.2">
      <c r="A14" s="343"/>
      <c r="C14" s="344"/>
      <c r="D14" s="344"/>
      <c r="E14" s="345"/>
      <c r="F14" s="341"/>
      <c r="G14" s="342"/>
    </row>
    <row r="15" spans="1:13" ht="33" customHeight="1" x14ac:dyDescent="0.2">
      <c r="A15" s="1070" t="s">
        <v>184</v>
      </c>
      <c r="B15" s="1070"/>
      <c r="C15" s="310" t="s">
        <v>179</v>
      </c>
      <c r="D15" s="310" t="s">
        <v>180</v>
      </c>
      <c r="E15" s="310" t="s">
        <v>214</v>
      </c>
      <c r="F15" s="341"/>
      <c r="G15" s="342"/>
    </row>
    <row r="16" spans="1:13" ht="15" customHeight="1" x14ac:dyDescent="0.2">
      <c r="A16" s="1071" t="s">
        <v>548</v>
      </c>
      <c r="B16" s="1071"/>
      <c r="C16" s="65">
        <v>217</v>
      </c>
      <c r="D16" s="65">
        <v>255</v>
      </c>
      <c r="E16" s="72">
        <v>4</v>
      </c>
      <c r="F16" s="341">
        <f>IF(D16=0,"",C16/D16)</f>
        <v>0.85098039215686272</v>
      </c>
      <c r="G16" s="342" t="str">
        <f>IF(C16=0, "",IF(C16&gt;D16, "Caution! Number of Positive Responses cannot be greater than Responses", ""))</f>
        <v/>
      </c>
    </row>
    <row r="17" spans="1:14" ht="15" customHeight="1" x14ac:dyDescent="0.2">
      <c r="A17" s="1071" t="s">
        <v>742</v>
      </c>
      <c r="B17" s="1071"/>
      <c r="C17" s="65">
        <v>200</v>
      </c>
      <c r="D17" s="65">
        <v>259</v>
      </c>
      <c r="E17" s="72">
        <v>5</v>
      </c>
      <c r="F17" s="341">
        <f>IF(D17=0,"",C17/D17)</f>
        <v>0.77220077220077221</v>
      </c>
      <c r="G17" s="342" t="str">
        <f>IF(C17=0, "",IF(C17&gt;D17, "Caution! Number of Positive Responses cannot be greater than Responses", ""))</f>
        <v/>
      </c>
    </row>
    <row r="18" spans="1:14" ht="15" customHeight="1" x14ac:dyDescent="0.2">
      <c r="A18" s="1071" t="s">
        <v>741</v>
      </c>
      <c r="B18" s="1071"/>
      <c r="C18" s="65">
        <v>165</v>
      </c>
      <c r="D18" s="65">
        <v>260</v>
      </c>
      <c r="E18" s="72">
        <v>6</v>
      </c>
      <c r="F18" s="341">
        <f>IF(D18=0,"",C18/D18)</f>
        <v>0.63461538461538458</v>
      </c>
      <c r="G18" s="342" t="str">
        <f>IF(C18=0, "",IF(C18&gt;D18, "Caution! Number of Positive Responses cannot be greater than Responses", ""))</f>
        <v/>
      </c>
    </row>
    <row r="19" spans="1:14" ht="25.5" customHeight="1" x14ac:dyDescent="0.2">
      <c r="A19" s="1071" t="s">
        <v>216</v>
      </c>
      <c r="B19" s="1071"/>
      <c r="C19" s="65">
        <v>218</v>
      </c>
      <c r="D19" s="65">
        <v>256</v>
      </c>
      <c r="E19" s="72">
        <v>4</v>
      </c>
      <c r="F19" s="341">
        <f>IF(D19=0,"",C19/D19)</f>
        <v>0.8515625</v>
      </c>
      <c r="G19" s="342" t="str">
        <f>IF(C19=0, "",IF(C19&gt;D19, "Caution! Number of Positive Responses cannot be greater than Responses", ""))</f>
        <v/>
      </c>
    </row>
    <row r="20" spans="1:14" ht="15" customHeight="1" x14ac:dyDescent="0.2">
      <c r="A20" s="1071" t="s">
        <v>740</v>
      </c>
      <c r="B20" s="1071"/>
      <c r="C20" s="65">
        <v>216</v>
      </c>
      <c r="D20" s="65">
        <v>228</v>
      </c>
      <c r="E20" s="72">
        <v>3</v>
      </c>
      <c r="F20" s="341">
        <f>IF(D20=0,"",C20/D20)</f>
        <v>0.94736842105263153</v>
      </c>
      <c r="G20" s="342" t="str">
        <f>IF(C20=0, "",IF(C20&gt;D20, "Caution! Number of Positive Responses cannot be greater than Responses", ""))</f>
        <v/>
      </c>
    </row>
    <row r="21" spans="1:14" ht="6" customHeight="1" x14ac:dyDescent="0.2">
      <c r="A21" s="1081"/>
      <c r="B21" s="1082"/>
      <c r="C21" s="1082"/>
      <c r="D21" s="1082"/>
      <c r="E21" s="1083"/>
    </row>
    <row r="22" spans="1:14" ht="6" customHeight="1" x14ac:dyDescent="0.2"/>
    <row r="23" spans="1:14" ht="42.95" customHeight="1" x14ac:dyDescent="0.2">
      <c r="A23" s="346" t="s">
        <v>176</v>
      </c>
      <c r="B23" s="1049"/>
      <c r="C23" s="1085"/>
      <c r="D23" s="1085"/>
      <c r="E23" s="1085"/>
    </row>
    <row r="24" spans="1:14" ht="18.75" customHeight="1" x14ac:dyDescent="0.2">
      <c r="A24" s="1084" t="s">
        <v>217</v>
      </c>
      <c r="B24" s="1084"/>
      <c r="C24" s="1084"/>
      <c r="D24" s="1084"/>
      <c r="E24" s="1084"/>
    </row>
    <row r="25" spans="1:14" x14ac:dyDescent="0.2">
      <c r="A25" s="219" t="s">
        <v>218</v>
      </c>
      <c r="B25" s="347"/>
      <c r="C25" s="347"/>
      <c r="D25" s="347"/>
      <c r="E25" s="347"/>
    </row>
    <row r="26" spans="1:14" ht="10.5" customHeight="1" x14ac:dyDescent="0.2">
      <c r="B26" s="348"/>
      <c r="C26" s="348"/>
      <c r="L26" s="349"/>
      <c r="M26" s="349"/>
    </row>
    <row r="27" spans="1:14" ht="24" customHeight="1" x14ac:dyDescent="0.2">
      <c r="A27" s="1078" t="s">
        <v>219</v>
      </c>
      <c r="B27" s="1078"/>
      <c r="C27" s="4"/>
      <c r="D27" s="4"/>
      <c r="E27" s="4"/>
      <c r="F27" s="4"/>
      <c r="G27" s="4"/>
      <c r="H27" s="4"/>
      <c r="I27" s="4"/>
      <c r="J27" s="4"/>
      <c r="K27" s="4"/>
      <c r="L27" s="47">
        <v>2</v>
      </c>
      <c r="N27" s="4"/>
    </row>
    <row r="28" spans="1:14" ht="8.4499999999999993" customHeight="1" x14ac:dyDescent="0.2"/>
    <row r="29" spans="1:14" x14ac:dyDescent="0.2">
      <c r="A29" s="350" t="s">
        <v>220</v>
      </c>
    </row>
    <row r="30" spans="1:14" x14ac:dyDescent="0.2">
      <c r="A30" s="351" t="s">
        <v>221</v>
      </c>
      <c r="B30" s="348"/>
      <c r="L30" s="47">
        <v>3</v>
      </c>
    </row>
    <row r="31" spans="1:14" x14ac:dyDescent="0.2">
      <c r="A31" s="351" t="s">
        <v>222</v>
      </c>
      <c r="B31" s="348"/>
    </row>
    <row r="32" spans="1:14" x14ac:dyDescent="0.2">
      <c r="A32" s="351" t="s">
        <v>223</v>
      </c>
      <c r="B32" s="348"/>
    </row>
    <row r="33" spans="1:12" x14ac:dyDescent="0.2">
      <c r="A33" s="351" t="s">
        <v>224</v>
      </c>
      <c r="B33" s="348"/>
    </row>
    <row r="34" spans="1:12" x14ac:dyDescent="0.2">
      <c r="A34" s="350" t="s">
        <v>225</v>
      </c>
      <c r="B34" s="348"/>
    </row>
    <row r="35" spans="1:12" ht="29.25" customHeight="1" x14ac:dyDescent="0.2">
      <c r="A35" s="1079" t="s">
        <v>226</v>
      </c>
      <c r="B35" s="1079"/>
    </row>
    <row r="36" spans="1:12" ht="12.75" customHeight="1" x14ac:dyDescent="0.2">
      <c r="A36" s="289"/>
      <c r="B36" s="352" t="s">
        <v>227</v>
      </c>
      <c r="C36" s="979"/>
      <c r="D36" s="990"/>
      <c r="E36" s="991"/>
      <c r="L36" s="47" t="b">
        <v>1</v>
      </c>
    </row>
    <row r="37" spans="1:12" x14ac:dyDescent="0.2">
      <c r="A37" s="289"/>
      <c r="B37" s="353"/>
      <c r="C37" s="354"/>
      <c r="D37" s="354"/>
      <c r="E37" s="354"/>
    </row>
    <row r="38" spans="1:12" ht="15" customHeight="1" x14ac:dyDescent="0.2">
      <c r="A38" s="244" t="s">
        <v>228</v>
      </c>
    </row>
    <row r="39" spans="1:12" ht="8.4499999999999993" customHeight="1" x14ac:dyDescent="0.2"/>
    <row r="40" spans="1:12" ht="24.75" customHeight="1" x14ac:dyDescent="0.2">
      <c r="A40" s="1080" t="s">
        <v>536</v>
      </c>
      <c r="B40" s="1080"/>
    </row>
    <row r="41" spans="1:12" ht="8.4499999999999993" customHeight="1" x14ac:dyDescent="0.2">
      <c r="A41" s="289"/>
      <c r="L41" s="47">
        <v>2</v>
      </c>
    </row>
    <row r="42" spans="1:12" ht="8.4499999999999993" customHeight="1" x14ac:dyDescent="0.2">
      <c r="A42" s="289"/>
    </row>
    <row r="43" spans="1:12" ht="24" customHeight="1" x14ac:dyDescent="0.2">
      <c r="A43" s="1080" t="s">
        <v>229</v>
      </c>
      <c r="B43" s="1080"/>
      <c r="E43" s="254"/>
    </row>
    <row r="44" spans="1:12" x14ac:dyDescent="0.2">
      <c r="B44" s="348"/>
      <c r="L44" s="47">
        <v>2</v>
      </c>
    </row>
    <row r="45" spans="1:12" ht="8.4499999999999993" customHeight="1" x14ac:dyDescent="0.2">
      <c r="B45" s="348"/>
    </row>
    <row r="46" spans="1:12" ht="12.6" customHeight="1" x14ac:dyDescent="0.2">
      <c r="B46" s="352" t="s">
        <v>230</v>
      </c>
      <c r="C46" s="979"/>
      <c r="D46" s="990"/>
      <c r="E46" s="991"/>
    </row>
    <row r="47" spans="1:12" ht="8.4499999999999993" customHeight="1" x14ac:dyDescent="0.2">
      <c r="B47" s="8"/>
      <c r="C47" s="354"/>
      <c r="D47" s="354"/>
      <c r="E47" s="354"/>
      <c r="F47" s="348"/>
      <c r="G47" s="348"/>
      <c r="H47" s="348"/>
      <c r="I47" s="348"/>
      <c r="J47" s="8"/>
    </row>
    <row r="48" spans="1:12" ht="12.75" customHeight="1" x14ac:dyDescent="0.2">
      <c r="A48" s="244"/>
      <c r="F48" s="348"/>
      <c r="G48" s="348"/>
      <c r="H48" s="348"/>
      <c r="I48" s="348"/>
      <c r="J48" s="8"/>
    </row>
    <row r="49" spans="1:13" ht="8.4499999999999993" customHeight="1" x14ac:dyDescent="0.2">
      <c r="B49" s="8"/>
      <c r="C49" s="354"/>
      <c r="D49" s="354"/>
      <c r="E49" s="354"/>
      <c r="F49" s="348"/>
      <c r="G49" s="348"/>
      <c r="H49" s="348"/>
      <c r="I49" s="348"/>
      <c r="J49" s="8"/>
    </row>
    <row r="50" spans="1:13" x14ac:dyDescent="0.2">
      <c r="A50" s="261" t="s">
        <v>231</v>
      </c>
      <c r="B50" s="8"/>
      <c r="C50" s="354"/>
      <c r="D50" s="354"/>
      <c r="E50" s="354"/>
      <c r="F50" s="348"/>
      <c r="G50" s="348"/>
      <c r="H50" s="348"/>
      <c r="I50" s="348"/>
      <c r="J50" s="8"/>
    </row>
    <row r="51" spans="1:13" x14ac:dyDescent="0.2">
      <c r="B51" s="8"/>
      <c r="C51" s="354"/>
      <c r="D51" s="354"/>
      <c r="E51" s="354"/>
      <c r="F51" s="348"/>
      <c r="G51" s="348"/>
      <c r="H51" s="348"/>
      <c r="I51" s="348"/>
      <c r="J51" s="8"/>
    </row>
    <row r="52" spans="1:13" ht="16.5" customHeight="1" x14ac:dyDescent="0.2">
      <c r="B52" s="8"/>
      <c r="C52" s="354"/>
      <c r="D52" s="354"/>
      <c r="E52" s="354"/>
      <c r="F52" s="348"/>
      <c r="G52" s="348"/>
      <c r="H52" s="348"/>
      <c r="I52" s="348"/>
      <c r="J52" s="8"/>
      <c r="L52" s="47" t="b">
        <v>1</v>
      </c>
    </row>
    <row r="53" spans="1:13" ht="16.5" customHeight="1" x14ac:dyDescent="0.2">
      <c r="A53" s="816" t="s">
        <v>517</v>
      </c>
      <c r="B53" s="254"/>
      <c r="C53" s="354"/>
      <c r="D53" s="354"/>
      <c r="E53" s="354"/>
      <c r="F53" s="348"/>
      <c r="G53" s="348"/>
      <c r="H53" s="348"/>
      <c r="I53" s="348"/>
      <c r="J53" s="8"/>
      <c r="L53" s="47" t="b">
        <v>1</v>
      </c>
    </row>
    <row r="54" spans="1:13" ht="17.25" customHeight="1" x14ac:dyDescent="0.2">
      <c r="A54" s="1034" t="s">
        <v>987</v>
      </c>
      <c r="B54" s="1034"/>
      <c r="C54" s="1034"/>
      <c r="D54" s="1034"/>
      <c r="E54" s="1034"/>
      <c r="F54" s="348"/>
      <c r="G54" s="348"/>
      <c r="H54" s="348"/>
      <c r="I54" s="348"/>
      <c r="J54" s="8"/>
    </row>
    <row r="55" spans="1:13" ht="20.25" customHeight="1" x14ac:dyDescent="0.2">
      <c r="A55" s="236" t="s">
        <v>542</v>
      </c>
      <c r="F55" s="348"/>
      <c r="G55" s="348"/>
      <c r="H55" s="348"/>
      <c r="I55" s="348"/>
      <c r="J55" s="8"/>
      <c r="L55" s="261"/>
    </row>
    <row r="56" spans="1:13" ht="18" customHeight="1" x14ac:dyDescent="0.2">
      <c r="A56" s="244"/>
      <c r="L56" s="47" t="b">
        <v>1</v>
      </c>
    </row>
    <row r="57" spans="1:13" x14ac:dyDescent="0.2">
      <c r="A57" s="244"/>
      <c r="L57" s="47" t="b">
        <v>0</v>
      </c>
    </row>
    <row r="58" spans="1:13" x14ac:dyDescent="0.2">
      <c r="A58" s="244"/>
      <c r="L58" s="47" t="b">
        <v>0</v>
      </c>
    </row>
    <row r="59" spans="1:13" x14ac:dyDescent="0.2">
      <c r="A59" s="816" t="s">
        <v>543</v>
      </c>
      <c r="B59" s="236"/>
    </row>
    <row r="60" spans="1:13" ht="17.25" customHeight="1" x14ac:dyDescent="0.2">
      <c r="A60" s="979"/>
      <c r="B60" s="990"/>
      <c r="C60" s="990"/>
      <c r="D60" s="990"/>
      <c r="E60" s="991"/>
    </row>
    <row r="61" spans="1:13" x14ac:dyDescent="0.2">
      <c r="A61" s="244"/>
    </row>
    <row r="62" spans="1:13" x14ac:dyDescent="0.2">
      <c r="A62" s="236" t="s">
        <v>519</v>
      </c>
    </row>
    <row r="63" spans="1:13" x14ac:dyDescent="0.2">
      <c r="A63" s="286"/>
      <c r="B63" s="355" t="s">
        <v>233</v>
      </c>
      <c r="C63" s="355" t="s">
        <v>234</v>
      </c>
      <c r="D63" s="289"/>
      <c r="E63" s="289"/>
    </row>
    <row r="64" spans="1:13" s="289" customFormat="1" ht="15" customHeight="1" x14ac:dyDescent="0.2">
      <c r="A64" s="222" t="s">
        <v>235</v>
      </c>
      <c r="B64" s="10"/>
      <c r="C64" s="10"/>
      <c r="D64" s="261"/>
      <c r="E64" s="261"/>
      <c r="L64" s="18" t="b">
        <v>0</v>
      </c>
      <c r="M64" s="18" t="b">
        <v>0</v>
      </c>
    </row>
    <row r="65" spans="1:13" x14ac:dyDescent="0.2">
      <c r="A65" s="222" t="s">
        <v>236</v>
      </c>
      <c r="B65" s="356"/>
      <c r="C65" s="357"/>
      <c r="L65" s="47" t="b">
        <v>1</v>
      </c>
    </row>
    <row r="66" spans="1:13" x14ac:dyDescent="0.2">
      <c r="A66" s="222" t="s">
        <v>237</v>
      </c>
      <c r="B66" s="356"/>
      <c r="C66" s="356"/>
      <c r="L66" s="47" t="b">
        <v>0</v>
      </c>
      <c r="M66" s="47" t="b">
        <v>0</v>
      </c>
    </row>
    <row r="67" spans="1:13" x14ac:dyDescent="0.2">
      <c r="A67" s="222" t="s">
        <v>238</v>
      </c>
      <c r="B67" s="10"/>
      <c r="C67" s="10"/>
      <c r="L67" s="47" t="b">
        <v>0</v>
      </c>
      <c r="M67" s="47" t="b">
        <v>0</v>
      </c>
    </row>
    <row r="69" spans="1:13" x14ac:dyDescent="0.2">
      <c r="A69" s="236" t="s">
        <v>520</v>
      </c>
    </row>
    <row r="71" spans="1:13" x14ac:dyDescent="0.2">
      <c r="A71" s="348"/>
      <c r="B71" s="348"/>
      <c r="L71" s="47" t="b">
        <v>0</v>
      </c>
    </row>
    <row r="72" spans="1:13" x14ac:dyDescent="0.2">
      <c r="A72" s="348"/>
      <c r="B72" s="348"/>
      <c r="L72" s="47" t="b">
        <v>0</v>
      </c>
    </row>
    <row r="73" spans="1:13" x14ac:dyDescent="0.2">
      <c r="A73" s="348"/>
      <c r="B73" s="348"/>
      <c r="L73" s="47" t="b">
        <v>0</v>
      </c>
    </row>
    <row r="74" spans="1:13" x14ac:dyDescent="0.2">
      <c r="L74" s="47" t="b">
        <v>0</v>
      </c>
    </row>
    <row r="75" spans="1:13" x14ac:dyDescent="0.2">
      <c r="A75" s="348"/>
      <c r="B75" s="254" t="s">
        <v>239</v>
      </c>
      <c r="C75" s="979" t="s">
        <v>988</v>
      </c>
      <c r="D75" s="990"/>
      <c r="E75" s="991"/>
      <c r="L75" s="47" t="b">
        <v>0</v>
      </c>
    </row>
    <row r="76" spans="1:13" ht="8.4499999999999993" customHeight="1" x14ac:dyDescent="0.2">
      <c r="A76" s="4"/>
      <c r="F76" s="8"/>
      <c r="G76" s="8"/>
      <c r="H76" s="8"/>
      <c r="I76" s="8"/>
      <c r="J76" s="8"/>
    </row>
    <row r="77" spans="1:13" x14ac:dyDescent="0.2">
      <c r="A77" s="236" t="s">
        <v>521</v>
      </c>
      <c r="B77" s="254"/>
      <c r="C77" s="254"/>
      <c r="D77" s="254"/>
      <c r="E77" s="254"/>
    </row>
    <row r="78" spans="1:13" s="254" customFormat="1" x14ac:dyDescent="0.2">
      <c r="B78" s="261"/>
    </row>
    <row r="79" spans="1:13" s="254" customFormat="1" x14ac:dyDescent="0.2">
      <c r="B79" s="348"/>
      <c r="L79" s="47" t="b">
        <v>1</v>
      </c>
    </row>
    <row r="80" spans="1:13" s="254" customFormat="1" x14ac:dyDescent="0.2">
      <c r="B80" s="348"/>
      <c r="L80" s="47" t="b">
        <v>1</v>
      </c>
    </row>
    <row r="81" spans="1:13" s="254" customFormat="1" ht="8.4499999999999993" customHeight="1" x14ac:dyDescent="0.2">
      <c r="L81" s="47" t="b">
        <v>0</v>
      </c>
    </row>
    <row r="82" spans="1:13" s="254" customFormat="1" ht="12" x14ac:dyDescent="0.2">
      <c r="A82" s="236" t="s">
        <v>240</v>
      </c>
    </row>
    <row r="83" spans="1:13" s="254" customFormat="1" ht="11.25" x14ac:dyDescent="0.2">
      <c r="A83" s="254" t="s">
        <v>629</v>
      </c>
      <c r="E83" s="73">
        <v>2384</v>
      </c>
    </row>
    <row r="84" spans="1:13" s="254" customFormat="1" ht="11.25" x14ac:dyDescent="0.2">
      <c r="A84" s="254" t="s">
        <v>630</v>
      </c>
      <c r="B84" s="349"/>
      <c r="E84" s="73">
        <v>2038</v>
      </c>
      <c r="F84" s="349"/>
      <c r="G84" s="349"/>
      <c r="H84" s="349"/>
      <c r="I84" s="349"/>
      <c r="J84" s="349"/>
    </row>
    <row r="85" spans="1:13" s="254" customFormat="1" ht="11.25" x14ac:dyDescent="0.2">
      <c r="A85" s="254" t="s">
        <v>631</v>
      </c>
      <c r="E85" s="73">
        <v>421</v>
      </c>
      <c r="F85" s="358"/>
      <c r="G85" s="349"/>
      <c r="H85" s="349"/>
      <c r="I85" s="349"/>
      <c r="J85" s="349"/>
    </row>
    <row r="86" spans="1:13" s="254" customFormat="1" ht="13.5" customHeight="1" x14ac:dyDescent="0.2">
      <c r="A86" s="254" t="s">
        <v>522</v>
      </c>
      <c r="E86" s="74">
        <v>0.21</v>
      </c>
      <c r="F86" s="349"/>
      <c r="G86" s="349"/>
      <c r="H86" s="349"/>
      <c r="I86" s="349"/>
      <c r="J86" s="349"/>
    </row>
    <row r="87" spans="1:13" s="254" customFormat="1" ht="30" customHeight="1" x14ac:dyDescent="0.2">
      <c r="A87" s="1088" t="s">
        <v>523</v>
      </c>
      <c r="B87" s="1088"/>
      <c r="C87" s="1088"/>
      <c r="D87" s="1088"/>
      <c r="E87" s="1088"/>
      <c r="F87" s="359"/>
      <c r="G87" s="359"/>
      <c r="H87" s="359"/>
      <c r="I87" s="359"/>
      <c r="J87" s="359"/>
    </row>
    <row r="88" spans="1:13" s="254" customFormat="1" ht="10.15" customHeight="1" x14ac:dyDescent="0.2">
      <c r="B88" s="360"/>
    </row>
    <row r="89" spans="1:13" s="254" customFormat="1" ht="12" x14ac:dyDescent="0.2">
      <c r="A89" s="236" t="s">
        <v>524</v>
      </c>
      <c r="B89" s="360"/>
      <c r="L89" s="47">
        <v>2</v>
      </c>
    </row>
    <row r="90" spans="1:13" s="254" customFormat="1" ht="12.75" customHeight="1" x14ac:dyDescent="0.2">
      <c r="A90" s="254" t="s">
        <v>537</v>
      </c>
      <c r="B90" s="360"/>
      <c r="D90" s="4"/>
    </row>
    <row r="91" spans="1:13" s="254" customFormat="1" ht="10.5" customHeight="1" x14ac:dyDescent="0.2">
      <c r="A91" s="254" t="s">
        <v>525</v>
      </c>
      <c r="B91" s="360"/>
      <c r="D91" s="4"/>
      <c r="L91" s="47">
        <v>1</v>
      </c>
    </row>
    <row r="92" spans="1:13" s="254" customFormat="1" ht="14.25" customHeight="1" x14ac:dyDescent="0.2">
      <c r="A92" s="254" t="s">
        <v>241</v>
      </c>
      <c r="B92" s="360"/>
      <c r="M92" s="47">
        <v>2</v>
      </c>
    </row>
    <row r="93" spans="1:13" s="254" customFormat="1" ht="12.75" customHeight="1" x14ac:dyDescent="0.2">
      <c r="A93" s="254" t="s">
        <v>242</v>
      </c>
      <c r="B93" s="1089"/>
      <c r="C93" s="1090"/>
      <c r="D93" s="1090"/>
      <c r="E93" s="1091"/>
    </row>
    <row r="94" spans="1:13" s="254" customFormat="1" ht="14.25" customHeight="1" x14ac:dyDescent="0.2">
      <c r="A94" s="254" t="s">
        <v>243</v>
      </c>
    </row>
    <row r="95" spans="1:13" s="254" customFormat="1" ht="117.75" customHeight="1" x14ac:dyDescent="0.2">
      <c r="A95" s="1086" t="s">
        <v>628</v>
      </c>
      <c r="B95" s="1086"/>
      <c r="C95" s="1086"/>
      <c r="D95" s="1086"/>
      <c r="E95" s="1086"/>
    </row>
    <row r="96" spans="1:13" s="254" customFormat="1" ht="9" customHeight="1" x14ac:dyDescent="0.2">
      <c r="A96" s="1087"/>
      <c r="B96" s="1087"/>
      <c r="C96" s="1087"/>
      <c r="D96" s="1087"/>
      <c r="E96" s="1087"/>
      <c r="F96" s="361"/>
      <c r="G96" s="361"/>
      <c r="H96" s="361"/>
      <c r="I96" s="361"/>
      <c r="J96" s="361"/>
      <c r="K96" s="361"/>
    </row>
    <row r="97" spans="1:13" s="254" customFormat="1" ht="1.5" customHeight="1" x14ac:dyDescent="0.2">
      <c r="A97" s="1087"/>
      <c r="B97" s="1087"/>
      <c r="C97" s="1087"/>
      <c r="D97" s="1087"/>
      <c r="E97" s="1087"/>
      <c r="F97" s="361"/>
      <c r="G97" s="361"/>
      <c r="H97" s="361"/>
      <c r="I97" s="361"/>
      <c r="J97" s="361"/>
      <c r="K97" s="361"/>
    </row>
    <row r="98" spans="1:13" s="254" customFormat="1" ht="7.5" customHeight="1" x14ac:dyDescent="0.2"/>
    <row r="99" spans="1:13" s="236" customFormat="1" ht="18.75" customHeight="1" x14ac:dyDescent="0.2">
      <c r="A99" s="219" t="s">
        <v>244</v>
      </c>
      <c r="B99" s="362"/>
      <c r="C99" s="362"/>
      <c r="D99" s="362"/>
      <c r="E99" s="362"/>
      <c r="L99" s="254"/>
      <c r="M99" s="254"/>
    </row>
    <row r="100" spans="1:13" s="236" customFormat="1" ht="10.5" customHeight="1" x14ac:dyDescent="0.2">
      <c r="A100" s="261"/>
      <c r="B100" s="348"/>
      <c r="C100" s="348"/>
      <c r="D100" s="261"/>
      <c r="E100" s="261"/>
      <c r="L100" s="254"/>
      <c r="M100" s="254"/>
    </row>
    <row r="101" spans="1:13" s="254" customFormat="1" ht="16.5" customHeight="1" x14ac:dyDescent="0.2">
      <c r="A101" s="1078" t="s">
        <v>538</v>
      </c>
      <c r="B101" s="1078"/>
      <c r="C101" s="4"/>
      <c r="D101" s="4"/>
      <c r="E101" s="4"/>
      <c r="F101" s="261"/>
      <c r="G101" s="261"/>
      <c r="H101" s="261"/>
      <c r="I101" s="261"/>
      <c r="J101" s="261"/>
      <c r="K101" s="261"/>
    </row>
    <row r="102" spans="1:13" s="254" customFormat="1" ht="12.75" customHeight="1" x14ac:dyDescent="0.2">
      <c r="A102" s="268"/>
      <c r="B102" s="363" t="s">
        <v>539</v>
      </c>
      <c r="C102" s="979"/>
      <c r="D102" s="990"/>
      <c r="E102" s="991"/>
      <c r="F102" s="261"/>
      <c r="G102" s="261"/>
      <c r="H102" s="261"/>
      <c r="I102" s="261"/>
      <c r="J102" s="261"/>
      <c r="K102" s="261"/>
    </row>
    <row r="103" spans="1:13" s="254" customFormat="1" ht="11.1" customHeight="1" x14ac:dyDescent="0.2">
      <c r="A103" s="257" t="s">
        <v>245</v>
      </c>
      <c r="B103" s="261"/>
      <c r="C103" s="261"/>
      <c r="D103" s="261"/>
      <c r="E103" s="261"/>
      <c r="F103" s="4"/>
      <c r="G103" s="4"/>
      <c r="H103" s="4"/>
      <c r="I103" s="4"/>
      <c r="J103" s="4"/>
      <c r="K103" s="4"/>
      <c r="L103" s="47" t="b">
        <v>1</v>
      </c>
    </row>
    <row r="104" spans="1:13" s="254" customFormat="1" ht="8.4499999999999993" customHeight="1" x14ac:dyDescent="0.2">
      <c r="A104" s="261"/>
      <c r="B104" s="261"/>
      <c r="C104" s="261"/>
      <c r="D104" s="261"/>
      <c r="E104" s="261"/>
      <c r="F104" s="261"/>
      <c r="G104" s="261"/>
      <c r="H104" s="261"/>
      <c r="I104" s="261"/>
      <c r="J104" s="261"/>
      <c r="K104" s="261"/>
    </row>
    <row r="105" spans="1:13" ht="12.75" customHeight="1" x14ac:dyDescent="0.2">
      <c r="A105" s="1092" t="s">
        <v>540</v>
      </c>
      <c r="B105" s="1092"/>
      <c r="C105" s="1092"/>
    </row>
    <row r="106" spans="1:13" x14ac:dyDescent="0.2">
      <c r="A106" s="289"/>
      <c r="B106" s="353" t="s">
        <v>227</v>
      </c>
      <c r="C106" s="1034"/>
      <c r="D106" s="1034"/>
      <c r="E106" s="1034"/>
      <c r="L106" s="47" t="b">
        <v>1</v>
      </c>
    </row>
    <row r="107" spans="1:13" x14ac:dyDescent="0.2">
      <c r="A107" s="289"/>
      <c r="B107" s="353"/>
      <c r="C107" s="354"/>
      <c r="D107" s="354"/>
      <c r="E107" s="354"/>
    </row>
    <row r="108" spans="1:13" x14ac:dyDescent="0.2">
      <c r="A108" s="289"/>
      <c r="B108" s="353"/>
      <c r="C108" s="354"/>
      <c r="D108" s="354"/>
      <c r="E108" s="354"/>
    </row>
    <row r="109" spans="1:13" x14ac:dyDescent="0.2">
      <c r="A109" s="244" t="s">
        <v>246</v>
      </c>
    </row>
    <row r="110" spans="1:13" ht="8.4499999999999993" customHeight="1" x14ac:dyDescent="0.2"/>
    <row r="111" spans="1:13" ht="12.75" customHeight="1" x14ac:dyDescent="0.2">
      <c r="A111" s="1078" t="s">
        <v>897</v>
      </c>
      <c r="B111" s="1078"/>
      <c r="C111" s="1078"/>
      <c r="L111" s="47">
        <v>2</v>
      </c>
    </row>
    <row r="112" spans="1:13" ht="8.4499999999999993" customHeight="1" x14ac:dyDescent="0.2">
      <c r="A112" s="289"/>
    </row>
    <row r="113" spans="1:13" ht="12.75" customHeight="1" x14ac:dyDescent="0.2">
      <c r="A113" s="1078" t="s">
        <v>229</v>
      </c>
      <c r="B113" s="1078"/>
      <c r="C113" s="1078"/>
      <c r="G113" s="261" t="s">
        <v>177</v>
      </c>
      <c r="L113" s="47">
        <v>2</v>
      </c>
    </row>
    <row r="114" spans="1:13" ht="45" customHeight="1" x14ac:dyDescent="0.2">
      <c r="B114" s="348"/>
    </row>
    <row r="115" spans="1:13" ht="13.5" customHeight="1" x14ac:dyDescent="0.2">
      <c r="B115" s="352" t="s">
        <v>230</v>
      </c>
      <c r="C115" s="1034"/>
      <c r="D115" s="1034"/>
      <c r="E115" s="1034"/>
    </row>
    <row r="116" spans="1:13" ht="8.4499999999999993" customHeight="1" x14ac:dyDescent="0.2">
      <c r="B116" s="8"/>
      <c r="C116" s="354"/>
      <c r="D116" s="354"/>
      <c r="E116" s="354"/>
      <c r="F116" s="8"/>
      <c r="G116" s="8"/>
      <c r="H116" s="8"/>
      <c r="I116" s="8"/>
      <c r="J116" s="8"/>
    </row>
    <row r="117" spans="1:13" x14ac:dyDescent="0.2">
      <c r="A117" s="236" t="s">
        <v>541</v>
      </c>
      <c r="B117" s="365"/>
      <c r="C117" s="365"/>
      <c r="D117" s="365"/>
      <c r="E117" s="365"/>
      <c r="F117" s="8"/>
      <c r="G117" s="8"/>
      <c r="H117" s="8"/>
      <c r="I117" s="8"/>
      <c r="J117" s="8"/>
    </row>
    <row r="118" spans="1:13" s="236" customFormat="1" x14ac:dyDescent="0.2">
      <c r="A118" s="261"/>
      <c r="B118" s="8"/>
      <c r="C118" s="354"/>
      <c r="D118" s="354"/>
      <c r="E118" s="354"/>
      <c r="F118" s="366"/>
      <c r="G118" s="366"/>
      <c r="H118" s="366"/>
      <c r="I118" s="366"/>
      <c r="J118" s="365"/>
      <c r="L118" s="254"/>
      <c r="M118" s="254"/>
    </row>
    <row r="119" spans="1:13" ht="8.25" customHeight="1" x14ac:dyDescent="0.2">
      <c r="B119" s="8"/>
      <c r="C119" s="354"/>
      <c r="D119" s="354"/>
      <c r="E119" s="354"/>
      <c r="F119" s="348"/>
      <c r="G119" s="348"/>
      <c r="H119" s="348"/>
      <c r="I119" s="348"/>
      <c r="J119" s="8"/>
      <c r="L119" s="47" t="b">
        <v>1</v>
      </c>
    </row>
    <row r="120" spans="1:13" x14ac:dyDescent="0.2">
      <c r="A120" s="817" t="s">
        <v>632</v>
      </c>
      <c r="F120" s="348"/>
      <c r="G120" s="348"/>
      <c r="H120" s="348"/>
      <c r="I120" s="348"/>
      <c r="J120" s="8"/>
    </row>
    <row r="121" spans="1:13" x14ac:dyDescent="0.2">
      <c r="A121" s="979" t="s">
        <v>987</v>
      </c>
      <c r="B121" s="990"/>
      <c r="C121" s="990"/>
      <c r="D121" s="990"/>
      <c r="E121" s="991"/>
      <c r="F121" s="348"/>
      <c r="G121" s="348"/>
      <c r="H121" s="348"/>
      <c r="I121" s="348"/>
      <c r="J121" s="8"/>
    </row>
    <row r="122" spans="1:13" ht="8.4499999999999993" customHeight="1" x14ac:dyDescent="0.2">
      <c r="A122" s="354"/>
      <c r="B122" s="354"/>
      <c r="C122" s="354"/>
      <c r="D122" s="354"/>
      <c r="E122" s="354"/>
      <c r="F122" s="348"/>
      <c r="G122" s="348"/>
      <c r="H122" s="348"/>
      <c r="I122" s="348"/>
      <c r="J122" s="8"/>
    </row>
    <row r="123" spans="1:13" x14ac:dyDescent="0.2">
      <c r="A123" s="236" t="s">
        <v>544</v>
      </c>
      <c r="F123" s="348"/>
      <c r="G123" s="348"/>
      <c r="H123" s="348"/>
      <c r="I123" s="348"/>
      <c r="J123" s="8"/>
      <c r="L123" s="47" t="b">
        <v>1</v>
      </c>
    </row>
    <row r="124" spans="1:13" x14ac:dyDescent="0.2">
      <c r="A124" s="244"/>
    </row>
    <row r="125" spans="1:13" x14ac:dyDescent="0.2">
      <c r="A125" s="244"/>
      <c r="L125" s="47" t="b">
        <v>1</v>
      </c>
    </row>
    <row r="126" spans="1:13" x14ac:dyDescent="0.2">
      <c r="A126" s="244"/>
      <c r="L126" s="47" t="b">
        <v>0</v>
      </c>
    </row>
    <row r="127" spans="1:13" x14ac:dyDescent="0.2">
      <c r="A127" s="817" t="s">
        <v>518</v>
      </c>
      <c r="L127" s="47" t="b">
        <v>0</v>
      </c>
    </row>
    <row r="128" spans="1:13" x14ac:dyDescent="0.2">
      <c r="A128" s="979"/>
      <c r="B128" s="990"/>
      <c r="C128" s="990"/>
      <c r="D128" s="990"/>
      <c r="E128" s="991"/>
    </row>
    <row r="129" spans="1:13" ht="8.4499999999999993" customHeight="1" x14ac:dyDescent="0.2"/>
    <row r="130" spans="1:13" x14ac:dyDescent="0.2">
      <c r="A130" s="236" t="s">
        <v>232</v>
      </c>
    </row>
    <row r="131" spans="1:13" x14ac:dyDescent="0.2">
      <c r="A131" s="10"/>
      <c r="B131" s="355" t="s">
        <v>233</v>
      </c>
      <c r="C131" s="355" t="s">
        <v>234</v>
      </c>
    </row>
    <row r="132" spans="1:13" x14ac:dyDescent="0.2">
      <c r="A132" s="367" t="s">
        <v>235</v>
      </c>
      <c r="B132" s="10"/>
      <c r="C132" s="10"/>
    </row>
    <row r="133" spans="1:13" x14ac:dyDescent="0.2">
      <c r="A133" s="367" t="s">
        <v>236</v>
      </c>
      <c r="B133" s="356"/>
      <c r="C133" s="357"/>
      <c r="L133" s="47" t="b">
        <v>0</v>
      </c>
      <c r="M133" s="47" t="b">
        <v>0</v>
      </c>
    </row>
    <row r="134" spans="1:13" x14ac:dyDescent="0.2">
      <c r="A134" s="367" t="s">
        <v>237</v>
      </c>
      <c r="B134" s="356"/>
      <c r="C134" s="356"/>
      <c r="L134" s="47" t="b">
        <v>1</v>
      </c>
    </row>
    <row r="135" spans="1:13" x14ac:dyDescent="0.2">
      <c r="A135" s="367" t="s">
        <v>247</v>
      </c>
      <c r="B135" s="356"/>
      <c r="C135" s="356"/>
      <c r="L135" s="47" t="b">
        <v>0</v>
      </c>
      <c r="M135" s="47" t="b">
        <v>0</v>
      </c>
    </row>
    <row r="136" spans="1:13" ht="8.4499999999999993" customHeight="1" x14ac:dyDescent="0.2">
      <c r="A136" s="4"/>
      <c r="L136" s="47" t="b">
        <v>0</v>
      </c>
      <c r="M136" s="47" t="b">
        <v>0</v>
      </c>
    </row>
    <row r="137" spans="1:13" x14ac:dyDescent="0.2">
      <c r="A137" s="236" t="s">
        <v>545</v>
      </c>
    </row>
    <row r="139" spans="1:13" x14ac:dyDescent="0.2">
      <c r="A139" s="348"/>
      <c r="B139" s="348"/>
      <c r="L139" s="47" t="b">
        <v>0</v>
      </c>
    </row>
    <row r="140" spans="1:13" x14ac:dyDescent="0.2">
      <c r="A140" s="348"/>
      <c r="B140" s="348"/>
      <c r="L140" s="47" t="b">
        <v>0</v>
      </c>
    </row>
    <row r="141" spans="1:13" x14ac:dyDescent="0.2">
      <c r="A141" s="348"/>
      <c r="B141" s="348"/>
      <c r="L141" s="47" t="b">
        <v>0</v>
      </c>
    </row>
    <row r="142" spans="1:13" x14ac:dyDescent="0.2">
      <c r="L142" s="47" t="b">
        <v>0</v>
      </c>
    </row>
    <row r="143" spans="1:13" x14ac:dyDescent="0.2">
      <c r="A143" s="348"/>
      <c r="B143" s="8" t="s">
        <v>248</v>
      </c>
      <c r="C143" s="1034" t="s">
        <v>988</v>
      </c>
      <c r="D143" s="1034"/>
      <c r="E143" s="1034"/>
      <c r="L143" s="47" t="b">
        <v>0</v>
      </c>
    </row>
    <row r="144" spans="1:13" ht="8.4499999999999993" customHeight="1" x14ac:dyDescent="0.2">
      <c r="F144" s="8"/>
      <c r="G144" s="8"/>
      <c r="H144" s="8"/>
      <c r="I144" s="8"/>
      <c r="J144" s="8"/>
    </row>
    <row r="145" spans="1:12" x14ac:dyDescent="0.2">
      <c r="A145" s="236" t="s">
        <v>521</v>
      </c>
      <c r="B145" s="254"/>
      <c r="C145" s="254"/>
      <c r="D145" s="254"/>
      <c r="E145" s="254"/>
    </row>
    <row r="146" spans="1:12" x14ac:dyDescent="0.2">
      <c r="A146" s="254"/>
      <c r="C146" s="254"/>
      <c r="D146" s="254"/>
      <c r="E146" s="254"/>
      <c r="F146" s="254"/>
      <c r="G146" s="254"/>
      <c r="H146" s="254"/>
      <c r="I146" s="254"/>
      <c r="J146" s="254"/>
      <c r="K146" s="254"/>
    </row>
    <row r="147" spans="1:12" x14ac:dyDescent="0.2">
      <c r="A147" s="254"/>
      <c r="B147" s="348"/>
      <c r="C147" s="254"/>
      <c r="D147" s="254"/>
      <c r="E147" s="254"/>
      <c r="F147" s="254"/>
      <c r="G147" s="254"/>
      <c r="H147" s="254"/>
      <c r="I147" s="254"/>
      <c r="J147" s="254"/>
      <c r="K147" s="254"/>
      <c r="L147" s="47" t="b">
        <v>1</v>
      </c>
    </row>
    <row r="148" spans="1:12" x14ac:dyDescent="0.2">
      <c r="A148" s="254"/>
      <c r="B148" s="348"/>
      <c r="C148" s="254"/>
      <c r="D148" s="254"/>
      <c r="E148" s="254"/>
      <c r="F148" s="254"/>
      <c r="G148" s="254"/>
      <c r="H148" s="254"/>
      <c r="I148" s="254"/>
      <c r="J148" s="254"/>
      <c r="K148" s="254"/>
      <c r="L148" s="47" t="b">
        <v>1</v>
      </c>
    </row>
    <row r="149" spans="1:12" ht="8.4499999999999993" customHeight="1" x14ac:dyDescent="0.2">
      <c r="A149" s="254"/>
      <c r="B149" s="254"/>
      <c r="C149" s="254"/>
      <c r="D149" s="254"/>
      <c r="E149" s="254"/>
      <c r="F149" s="254"/>
      <c r="G149" s="254"/>
      <c r="H149" s="254"/>
      <c r="I149" s="254"/>
      <c r="J149" s="254"/>
      <c r="K149" s="254"/>
      <c r="L149" s="47" t="b">
        <v>0</v>
      </c>
    </row>
    <row r="150" spans="1:12" x14ac:dyDescent="0.2">
      <c r="A150" s="236" t="s">
        <v>240</v>
      </c>
      <c r="B150" s="254"/>
      <c r="C150" s="254"/>
      <c r="D150" s="254"/>
      <c r="E150" s="254"/>
      <c r="F150" s="254"/>
      <c r="G150" s="254"/>
      <c r="H150" s="254"/>
      <c r="I150" s="254"/>
      <c r="J150" s="254"/>
      <c r="K150" s="254"/>
    </row>
    <row r="151" spans="1:12" x14ac:dyDescent="0.2">
      <c r="A151" s="254" t="s">
        <v>629</v>
      </c>
      <c r="B151" s="254"/>
      <c r="C151" s="254"/>
      <c r="E151" s="73">
        <v>2193</v>
      </c>
      <c r="F151" s="254"/>
      <c r="G151" s="254"/>
      <c r="H151" s="254"/>
      <c r="I151" s="254"/>
      <c r="J151" s="254"/>
      <c r="K151" s="254"/>
    </row>
    <row r="152" spans="1:12" x14ac:dyDescent="0.2">
      <c r="A152" s="254" t="s">
        <v>630</v>
      </c>
      <c r="B152" s="349"/>
      <c r="C152" s="254"/>
      <c r="E152" s="73">
        <v>1890</v>
      </c>
      <c r="F152" s="349"/>
      <c r="G152" s="254"/>
      <c r="H152" s="254"/>
      <c r="I152" s="254"/>
      <c r="J152" s="254"/>
      <c r="K152" s="254"/>
    </row>
    <row r="153" spans="1:12" x14ac:dyDescent="0.2">
      <c r="A153" s="254" t="s">
        <v>631</v>
      </c>
      <c r="B153" s="254"/>
      <c r="C153" s="254"/>
      <c r="E153" s="73">
        <v>272</v>
      </c>
      <c r="F153" s="358"/>
      <c r="G153" s="254"/>
      <c r="H153" s="254"/>
      <c r="I153" s="254"/>
      <c r="J153" s="254"/>
      <c r="K153" s="254"/>
    </row>
    <row r="154" spans="1:12" x14ac:dyDescent="0.2">
      <c r="A154" s="254" t="s">
        <v>522</v>
      </c>
      <c r="B154" s="254"/>
      <c r="C154" s="254"/>
      <c r="E154" s="74">
        <v>0.14000000000000001</v>
      </c>
      <c r="F154" s="349"/>
      <c r="G154" s="254"/>
      <c r="H154" s="254"/>
      <c r="I154" s="254"/>
      <c r="J154" s="254"/>
      <c r="K154" s="254"/>
    </row>
    <row r="155" spans="1:12" x14ac:dyDescent="0.2">
      <c r="A155" s="254" t="s">
        <v>249</v>
      </c>
      <c r="B155" s="254"/>
      <c r="C155" s="254"/>
      <c r="D155" s="348"/>
      <c r="E155" s="348"/>
      <c r="F155" s="254"/>
      <c r="G155" s="254"/>
      <c r="H155" s="254"/>
      <c r="I155" s="254"/>
      <c r="J155" s="254"/>
      <c r="K155" s="254"/>
    </row>
    <row r="156" spans="1:12" s="254" customFormat="1" ht="14.25" customHeight="1" x14ac:dyDescent="0.2">
      <c r="A156" s="254" t="s">
        <v>546</v>
      </c>
      <c r="B156" s="360"/>
      <c r="D156" s="4"/>
      <c r="E156" s="4"/>
      <c r="F156" s="359"/>
      <c r="G156" s="359"/>
      <c r="H156" s="359"/>
      <c r="I156" s="359"/>
      <c r="J156" s="359"/>
    </row>
    <row r="157" spans="1:12" s="254" customFormat="1" ht="8.4499999999999993" customHeight="1" x14ac:dyDescent="0.2">
      <c r="B157" s="360"/>
      <c r="L157" s="47">
        <v>2</v>
      </c>
    </row>
    <row r="158" spans="1:12" s="254" customFormat="1" ht="12" x14ac:dyDescent="0.2">
      <c r="A158" s="236" t="s">
        <v>524</v>
      </c>
      <c r="B158" s="360"/>
    </row>
    <row r="159" spans="1:12" s="254" customFormat="1" ht="10.9" customHeight="1" x14ac:dyDescent="0.2">
      <c r="A159" s="254" t="s">
        <v>537</v>
      </c>
      <c r="B159" s="360"/>
      <c r="D159" s="4"/>
      <c r="L159" s="47">
        <v>1</v>
      </c>
    </row>
    <row r="160" spans="1:12" s="254" customFormat="1" ht="10.9" customHeight="1" x14ac:dyDescent="0.2">
      <c r="A160" s="254" t="s">
        <v>525</v>
      </c>
      <c r="B160" s="360"/>
      <c r="D160" s="4"/>
      <c r="L160" s="47">
        <v>2</v>
      </c>
    </row>
    <row r="161" spans="1:5" s="254" customFormat="1" ht="11.25" customHeight="1" x14ac:dyDescent="0.2">
      <c r="A161" s="254" t="s">
        <v>241</v>
      </c>
      <c r="B161" s="360"/>
    </row>
    <row r="162" spans="1:5" s="254" customFormat="1" ht="15.75" customHeight="1" x14ac:dyDescent="0.2">
      <c r="A162" s="254" t="s">
        <v>547</v>
      </c>
      <c r="B162" s="1093"/>
      <c r="C162" s="1094"/>
      <c r="D162" s="1094"/>
      <c r="E162" s="1095"/>
    </row>
    <row r="163" spans="1:5" s="254" customFormat="1" x14ac:dyDescent="0.2">
      <c r="A163" s="261"/>
      <c r="B163" s="261"/>
      <c r="C163" s="261"/>
      <c r="D163" s="261"/>
      <c r="E163" s="261"/>
    </row>
  </sheetData>
  <mergeCells count="46">
    <mergeCell ref="A105:C105"/>
    <mergeCell ref="C143:E143"/>
    <mergeCell ref="B162:E162"/>
    <mergeCell ref="C106:E106"/>
    <mergeCell ref="A111:C111"/>
    <mergeCell ref="A113:C113"/>
    <mergeCell ref="C115:E115"/>
    <mergeCell ref="A121:E121"/>
    <mergeCell ref="A128:E128"/>
    <mergeCell ref="C46:E46"/>
    <mergeCell ref="A60:E60"/>
    <mergeCell ref="C75:E75"/>
    <mergeCell ref="A87:E87"/>
    <mergeCell ref="B93:E93"/>
    <mergeCell ref="A54:E54"/>
    <mergeCell ref="A95:E95"/>
    <mergeCell ref="A96:E96"/>
    <mergeCell ref="A97:E97"/>
    <mergeCell ref="A101:B101"/>
    <mergeCell ref="C102:E102"/>
    <mergeCell ref="A19:B19"/>
    <mergeCell ref="A20:B20"/>
    <mergeCell ref="A21:E21"/>
    <mergeCell ref="A24:E24"/>
    <mergeCell ref="B23:E23"/>
    <mergeCell ref="A27:B27"/>
    <mergeCell ref="A35:B35"/>
    <mergeCell ref="C36:E36"/>
    <mergeCell ref="A40:B40"/>
    <mergeCell ref="A43:B43"/>
    <mergeCell ref="A18:B18"/>
    <mergeCell ref="A8:B8"/>
    <mergeCell ref="A9:B9"/>
    <mergeCell ref="A10:B10"/>
    <mergeCell ref="A11:B11"/>
    <mergeCell ref="A12:B12"/>
    <mergeCell ref="A13:B13"/>
    <mergeCell ref="A2:E2"/>
    <mergeCell ref="A15:B15"/>
    <mergeCell ref="A16:B16"/>
    <mergeCell ref="A17:B17"/>
    <mergeCell ref="A1:C1"/>
    <mergeCell ref="A5:B5"/>
    <mergeCell ref="A6:B6"/>
    <mergeCell ref="A7:B7"/>
    <mergeCell ref="C7:E7"/>
  </mergeCells>
  <dataValidations count="8">
    <dataValidation type="whole" operator="greaterThanOrEqual" allowBlank="1" showInputMessage="1" showErrorMessage="1" errorTitle="Invalid" error="Responses cannot be less than Positive Responses" sqref="D16:D20 D9:D13" xr:uid="{C51C4C08-A5DF-4B79-9E84-2351B384543A}">
      <formula1>C9</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C7:E7" xr:uid="{D79F3C59-4E7D-4274-BE43-FF34BE76E997}">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23:E23" xr:uid="{78BDD105-EAFD-47A3-8DD5-F57FA64DD5B1}">
      <formula1>255</formula1>
    </dataValidation>
    <dataValidation type="date" operator="greaterThan" allowBlank="1" showInputMessage="1" showErrorMessage="1" errorTitle="INVALID DATE!" error="Report Period End Date cannot be before Begin Date." sqref="E6" xr:uid="{A935136C-00BB-4A0F-A946-536BB3A8645C}">
      <formula1>C6</formula1>
    </dataValidation>
    <dataValidation type="date" operator="greaterThanOrEqual" allowBlank="1" showInputMessage="1" showErrorMessage="1" errorTitle="INVALID DATE!" error="Please enter a valid Start Date." sqref="C6" xr:uid="{093FA77B-A4DF-42F3-9D77-AA992832E448}">
      <formula1>43466</formula1>
    </dataValidation>
    <dataValidation type="whole" operator="lessThanOrEqual" allowBlank="1" showInputMessage="1" showErrorMessage="1" sqref="C16:C20 C9 C11:C13 C10" xr:uid="{D3DDF5CC-C065-495A-A8DC-5C6180FA371E}">
      <formula1>D9</formula1>
    </dataValidation>
    <dataValidation type="whole" allowBlank="1" showInputMessage="1" showErrorMessage="1" errorTitle="Caution!" error="The value entered is not a number, please update it to a number." sqref="E83:E85 E151:E153" xr:uid="{F09264BF-703A-4654-A492-D8EDF95FC390}">
      <formula1>0</formula1>
      <formula2>100000000</formula2>
    </dataValidation>
    <dataValidation type="decimal" allowBlank="1" showInputMessage="1" showErrorMessage="1" errorTitle="Caution!" error="The value entered is not a valid percentage, please update it to a valid percentage." sqref="E86 E154" xr:uid="{9A261946-A39D-4D79-8B7C-F1A76C7B2437}">
      <formula1>0</formula1>
      <formula2>1</formula2>
    </dataValidation>
  </dataValidations>
  <pageMargins left="0.75" right="0.75" top="1" bottom="1" header="0.5" footer="0.5"/>
  <pageSetup scale="96" orientation="portrait" r:id="rId1"/>
  <headerFooter alignWithMargins="0">
    <oddFooter>&amp;LFY 2024 Uniform Reporting System (URS)</oddFooter>
  </headerFooter>
  <rowBreaks count="2" manualBreakCount="2">
    <brk id="47" max="4" man="1"/>
    <brk id="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1314450</xdr:colOff>
                    <xdr:row>34</xdr:row>
                    <xdr:rowOff>76200</xdr:rowOff>
                  </from>
                  <to>
                    <xdr:col>1</xdr:col>
                    <xdr:colOff>2200275</xdr:colOff>
                    <xdr:row>35</xdr:row>
                    <xdr:rowOff>19050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38100</xdr:colOff>
                    <xdr:row>68</xdr:row>
                    <xdr:rowOff>85725</xdr:rowOff>
                  </from>
                  <to>
                    <xdr:col>1</xdr:col>
                    <xdr:colOff>1409700</xdr:colOff>
                    <xdr:row>70</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ltText="2. Family Members">
                <anchor moveWithCells="1">
                  <from>
                    <xdr:col>1</xdr:col>
                    <xdr:colOff>28575</xdr:colOff>
                    <xdr:row>69</xdr:row>
                    <xdr:rowOff>85725</xdr:rowOff>
                  </from>
                  <to>
                    <xdr:col>1</xdr:col>
                    <xdr:colOff>1609725</xdr:colOff>
                    <xdr:row>71</xdr:row>
                    <xdr:rowOff>19050</xdr:rowOff>
                  </to>
                </anchor>
              </controlPr>
            </control>
          </mc:Choice>
        </mc:AlternateContent>
        <mc:AlternateContent xmlns:mc="http://schemas.openxmlformats.org/markup-compatibility/2006">
          <mc:Choice Requires="x14">
            <control shapeId="35844" r:id="rId7" name="Check Box 4">
              <controlPr defaultSize="0" autoFill="0" autoLine="0" autoPict="0" altText="3. Professional Interviewers">
                <anchor moveWithCells="1">
                  <from>
                    <xdr:col>1</xdr:col>
                    <xdr:colOff>28575</xdr:colOff>
                    <xdr:row>70</xdr:row>
                    <xdr:rowOff>85725</xdr:rowOff>
                  </from>
                  <to>
                    <xdr:col>1</xdr:col>
                    <xdr:colOff>1943100</xdr:colOff>
                    <xdr:row>72</xdr:row>
                    <xdr:rowOff>19050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xdr:col>
                    <xdr:colOff>28575</xdr:colOff>
                    <xdr:row>71</xdr:row>
                    <xdr:rowOff>85725</xdr:rowOff>
                  </from>
                  <to>
                    <xdr:col>1</xdr:col>
                    <xdr:colOff>1543050</xdr:colOff>
                    <xdr:row>73</xdr:row>
                    <xdr:rowOff>19050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xdr:col>
                    <xdr:colOff>28575</xdr:colOff>
                    <xdr:row>72</xdr:row>
                    <xdr:rowOff>85725</xdr:rowOff>
                  </from>
                  <to>
                    <xdr:col>1</xdr:col>
                    <xdr:colOff>1695450</xdr:colOff>
                    <xdr:row>74</xdr:row>
                    <xdr:rowOff>19050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1</xdr:col>
                    <xdr:colOff>190500</xdr:colOff>
                    <xdr:row>63</xdr:row>
                    <xdr:rowOff>0</xdr:rowOff>
                  </from>
                  <to>
                    <xdr:col>1</xdr:col>
                    <xdr:colOff>495300</xdr:colOff>
                    <xdr:row>64</xdr:row>
                    <xdr:rowOff>19050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1</xdr:col>
                    <xdr:colOff>190500</xdr:colOff>
                    <xdr:row>63</xdr:row>
                    <xdr:rowOff>133350</xdr:rowOff>
                  </from>
                  <to>
                    <xdr:col>1</xdr:col>
                    <xdr:colOff>495300</xdr:colOff>
                    <xdr:row>65</xdr:row>
                    <xdr:rowOff>38100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2</xdr:col>
                    <xdr:colOff>66675</xdr:colOff>
                    <xdr:row>63</xdr:row>
                    <xdr:rowOff>0</xdr:rowOff>
                  </from>
                  <to>
                    <xdr:col>2</xdr:col>
                    <xdr:colOff>381000</xdr:colOff>
                    <xdr:row>64</xdr:row>
                    <xdr:rowOff>19050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2</xdr:col>
                    <xdr:colOff>66675</xdr:colOff>
                    <xdr:row>64</xdr:row>
                    <xdr:rowOff>104775</xdr:rowOff>
                  </from>
                  <to>
                    <xdr:col>2</xdr:col>
                    <xdr:colOff>381000</xdr:colOff>
                    <xdr:row>66</xdr:row>
                    <xdr:rowOff>38100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1</xdr:col>
                    <xdr:colOff>0</xdr:colOff>
                    <xdr:row>77</xdr:row>
                    <xdr:rowOff>0</xdr:rowOff>
                  </from>
                  <to>
                    <xdr:col>3</xdr:col>
                    <xdr:colOff>0</xdr:colOff>
                    <xdr:row>78</xdr:row>
                    <xdr:rowOff>66675</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1</xdr:col>
                    <xdr:colOff>0</xdr:colOff>
                    <xdr:row>78</xdr:row>
                    <xdr:rowOff>19050</xdr:rowOff>
                  </from>
                  <to>
                    <xdr:col>3</xdr:col>
                    <xdr:colOff>0</xdr:colOff>
                    <xdr:row>79</xdr:row>
                    <xdr:rowOff>85725</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1</xdr:col>
                    <xdr:colOff>0</xdr:colOff>
                    <xdr:row>79</xdr:row>
                    <xdr:rowOff>38100</xdr:rowOff>
                  </from>
                  <to>
                    <xdr:col>3</xdr:col>
                    <xdr:colOff>0</xdr:colOff>
                    <xdr:row>81</xdr:row>
                    <xdr:rowOff>9525</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1</xdr:col>
                    <xdr:colOff>2514600</xdr:colOff>
                    <xdr:row>100</xdr:row>
                    <xdr:rowOff>28575</xdr:rowOff>
                  </from>
                  <to>
                    <xdr:col>2</xdr:col>
                    <xdr:colOff>990600</xdr:colOff>
                    <xdr:row>101</xdr:row>
                    <xdr:rowOff>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1</xdr:col>
                    <xdr:colOff>2514600</xdr:colOff>
                    <xdr:row>103</xdr:row>
                    <xdr:rowOff>47625</xdr:rowOff>
                  </from>
                  <to>
                    <xdr:col>2</xdr:col>
                    <xdr:colOff>476250</xdr:colOff>
                    <xdr:row>105</xdr:row>
                    <xdr:rowOff>19050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1</xdr:col>
                    <xdr:colOff>0</xdr:colOff>
                    <xdr:row>136</xdr:row>
                    <xdr:rowOff>85725</xdr:rowOff>
                  </from>
                  <to>
                    <xdr:col>2</xdr:col>
                    <xdr:colOff>142875</xdr:colOff>
                    <xdr:row>138</xdr:row>
                    <xdr:rowOff>19050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xdr:col>
                    <xdr:colOff>0</xdr:colOff>
                    <xdr:row>137</xdr:row>
                    <xdr:rowOff>85725</xdr:rowOff>
                  </from>
                  <to>
                    <xdr:col>1</xdr:col>
                    <xdr:colOff>2476500</xdr:colOff>
                    <xdr:row>139</xdr:row>
                    <xdr:rowOff>19050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1</xdr:col>
                    <xdr:colOff>0</xdr:colOff>
                    <xdr:row>138</xdr:row>
                    <xdr:rowOff>85725</xdr:rowOff>
                  </from>
                  <to>
                    <xdr:col>2</xdr:col>
                    <xdr:colOff>142875</xdr:colOff>
                    <xdr:row>140</xdr:row>
                    <xdr:rowOff>19050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1</xdr:col>
                    <xdr:colOff>0</xdr:colOff>
                    <xdr:row>139</xdr:row>
                    <xdr:rowOff>85725</xdr:rowOff>
                  </from>
                  <to>
                    <xdr:col>1</xdr:col>
                    <xdr:colOff>2476500</xdr:colOff>
                    <xdr:row>141</xdr:row>
                    <xdr:rowOff>19050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1</xdr:col>
                    <xdr:colOff>0</xdr:colOff>
                    <xdr:row>140</xdr:row>
                    <xdr:rowOff>85725</xdr:rowOff>
                  </from>
                  <to>
                    <xdr:col>2</xdr:col>
                    <xdr:colOff>142875</xdr:colOff>
                    <xdr:row>142</xdr:row>
                    <xdr:rowOff>19050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1</xdr:col>
                    <xdr:colOff>142875</xdr:colOff>
                    <xdr:row>130</xdr:row>
                    <xdr:rowOff>85725</xdr:rowOff>
                  </from>
                  <to>
                    <xdr:col>1</xdr:col>
                    <xdr:colOff>447675</xdr:colOff>
                    <xdr:row>132</xdr:row>
                    <xdr:rowOff>19050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1</xdr:col>
                    <xdr:colOff>142875</xdr:colOff>
                    <xdr:row>131</xdr:row>
                    <xdr:rowOff>85725</xdr:rowOff>
                  </from>
                  <to>
                    <xdr:col>1</xdr:col>
                    <xdr:colOff>447675</xdr:colOff>
                    <xdr:row>133</xdr:row>
                    <xdr:rowOff>19050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2</xdr:col>
                    <xdr:colOff>133350</xdr:colOff>
                    <xdr:row>130</xdr:row>
                    <xdr:rowOff>85725</xdr:rowOff>
                  </from>
                  <to>
                    <xdr:col>2</xdr:col>
                    <xdr:colOff>457200</xdr:colOff>
                    <xdr:row>132</xdr:row>
                    <xdr:rowOff>19050</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2</xdr:col>
                    <xdr:colOff>133350</xdr:colOff>
                    <xdr:row>132</xdr:row>
                    <xdr:rowOff>85725</xdr:rowOff>
                  </from>
                  <to>
                    <xdr:col>2</xdr:col>
                    <xdr:colOff>457200</xdr:colOff>
                    <xdr:row>134</xdr:row>
                    <xdr:rowOff>19050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0</xdr:col>
                    <xdr:colOff>1247775</xdr:colOff>
                    <xdr:row>145</xdr:row>
                    <xdr:rowOff>0</xdr:rowOff>
                  </from>
                  <to>
                    <xdr:col>2</xdr:col>
                    <xdr:colOff>200025</xdr:colOff>
                    <xdr:row>146</xdr:row>
                    <xdr:rowOff>66675</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1</xdr:col>
                    <xdr:colOff>0</xdr:colOff>
                    <xdr:row>146</xdr:row>
                    <xdr:rowOff>19050</xdr:rowOff>
                  </from>
                  <to>
                    <xdr:col>2</xdr:col>
                    <xdr:colOff>200025</xdr:colOff>
                    <xdr:row>147</xdr:row>
                    <xdr:rowOff>85725</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0</xdr:col>
                    <xdr:colOff>1247775</xdr:colOff>
                    <xdr:row>147</xdr:row>
                    <xdr:rowOff>38100</xdr:rowOff>
                  </from>
                  <to>
                    <xdr:col>2</xdr:col>
                    <xdr:colOff>200025</xdr:colOff>
                    <xdr:row>149</xdr:row>
                    <xdr:rowOff>0</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from>
                    <xdr:col>2</xdr:col>
                    <xdr:colOff>57150</xdr:colOff>
                    <xdr:row>65</xdr:row>
                    <xdr:rowOff>123825</xdr:rowOff>
                  </from>
                  <to>
                    <xdr:col>2</xdr:col>
                    <xdr:colOff>371475</xdr:colOff>
                    <xdr:row>67</xdr:row>
                    <xdr:rowOff>38100</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from>
                    <xdr:col>1</xdr:col>
                    <xdr:colOff>190500</xdr:colOff>
                    <xdr:row>65</xdr:row>
                    <xdr:rowOff>123825</xdr:rowOff>
                  </from>
                  <to>
                    <xdr:col>1</xdr:col>
                    <xdr:colOff>495300</xdr:colOff>
                    <xdr:row>67</xdr:row>
                    <xdr:rowOff>38100</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from>
                    <xdr:col>1</xdr:col>
                    <xdr:colOff>142875</xdr:colOff>
                    <xdr:row>133</xdr:row>
                    <xdr:rowOff>85725</xdr:rowOff>
                  </from>
                  <to>
                    <xdr:col>1</xdr:col>
                    <xdr:colOff>447675</xdr:colOff>
                    <xdr:row>135</xdr:row>
                    <xdr:rowOff>19050</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2</xdr:col>
                    <xdr:colOff>133350</xdr:colOff>
                    <xdr:row>133</xdr:row>
                    <xdr:rowOff>85725</xdr:rowOff>
                  </from>
                  <to>
                    <xdr:col>2</xdr:col>
                    <xdr:colOff>457200</xdr:colOff>
                    <xdr:row>135</xdr:row>
                    <xdr:rowOff>19050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1</xdr:col>
                    <xdr:colOff>19050</xdr:colOff>
                    <xdr:row>51</xdr:row>
                    <xdr:rowOff>19050</xdr:rowOff>
                  </from>
                  <to>
                    <xdr:col>1</xdr:col>
                    <xdr:colOff>2209800</xdr:colOff>
                    <xdr:row>52</xdr:row>
                    <xdr:rowOff>28575</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1</xdr:col>
                    <xdr:colOff>19050</xdr:colOff>
                    <xdr:row>49</xdr:row>
                    <xdr:rowOff>123825</xdr:rowOff>
                  </from>
                  <to>
                    <xdr:col>1</xdr:col>
                    <xdr:colOff>2209800</xdr:colOff>
                    <xdr:row>51</xdr:row>
                    <xdr:rowOff>57150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1</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1</xdr:col>
                    <xdr:colOff>0</xdr:colOff>
                    <xdr:row>55</xdr:row>
                    <xdr:rowOff>161925</xdr:rowOff>
                  </from>
                  <to>
                    <xdr:col>3</xdr:col>
                    <xdr:colOff>0</xdr:colOff>
                    <xdr:row>57</xdr:row>
                    <xdr:rowOff>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1</xdr:col>
                    <xdr:colOff>0</xdr:colOff>
                    <xdr:row>56</xdr:row>
                    <xdr:rowOff>85725</xdr:rowOff>
                  </from>
                  <to>
                    <xdr:col>3</xdr:col>
                    <xdr:colOff>0</xdr:colOff>
                    <xdr:row>57</xdr:row>
                    <xdr:rowOff>152400</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from>
                    <xdr:col>1</xdr:col>
                    <xdr:colOff>28575</xdr:colOff>
                    <xdr:row>117</xdr:row>
                    <xdr:rowOff>85725</xdr:rowOff>
                  </from>
                  <to>
                    <xdr:col>1</xdr:col>
                    <xdr:colOff>2219325</xdr:colOff>
                    <xdr:row>119</xdr:row>
                    <xdr:rowOff>57150</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from>
                    <xdr:col>1</xdr:col>
                    <xdr:colOff>28575</xdr:colOff>
                    <xdr:row>116</xdr:row>
                    <xdr:rowOff>123825</xdr:rowOff>
                  </from>
                  <to>
                    <xdr:col>1</xdr:col>
                    <xdr:colOff>2219325</xdr:colOff>
                    <xdr:row>118</xdr:row>
                    <xdr:rowOff>0</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from>
                    <xdr:col>1</xdr:col>
                    <xdr:colOff>0</xdr:colOff>
                    <xdr:row>122</xdr:row>
                    <xdr:rowOff>104775</xdr:rowOff>
                  </from>
                  <to>
                    <xdr:col>2</xdr:col>
                    <xdr:colOff>238125</xdr:colOff>
                    <xdr:row>124</xdr:row>
                    <xdr:rowOff>38100</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from>
                    <xdr:col>1</xdr:col>
                    <xdr:colOff>0</xdr:colOff>
                    <xdr:row>123</xdr:row>
                    <xdr:rowOff>85725</xdr:rowOff>
                  </from>
                  <to>
                    <xdr:col>2</xdr:col>
                    <xdr:colOff>47625</xdr:colOff>
                    <xdr:row>125</xdr:row>
                    <xdr:rowOff>19050</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from>
                    <xdr:col>1</xdr:col>
                    <xdr:colOff>0</xdr:colOff>
                    <xdr:row>124</xdr:row>
                    <xdr:rowOff>85725</xdr:rowOff>
                  </from>
                  <to>
                    <xdr:col>2</xdr:col>
                    <xdr:colOff>1038225</xdr:colOff>
                    <xdr:row>126</xdr:row>
                    <xdr:rowOff>19050</xdr:rowOff>
                  </to>
                </anchor>
              </controlPr>
            </control>
          </mc:Choice>
        </mc:AlternateContent>
        <mc:AlternateContent xmlns:mc="http://schemas.openxmlformats.org/markup-compatibility/2006">
          <mc:Choice Requires="x14">
            <control shapeId="35882" r:id="rId45" name="Check Box 42">
              <controlPr defaultSize="0" autoFill="0" autoLine="0" autoPict="0">
                <anchor moveWithCells="1">
                  <from>
                    <xdr:col>1</xdr:col>
                    <xdr:colOff>190500</xdr:colOff>
                    <xdr:row>64</xdr:row>
                    <xdr:rowOff>123825</xdr:rowOff>
                  </from>
                  <to>
                    <xdr:col>1</xdr:col>
                    <xdr:colOff>495300</xdr:colOff>
                    <xdr:row>66</xdr:row>
                    <xdr:rowOff>28575</xdr:rowOff>
                  </to>
                </anchor>
              </controlPr>
            </control>
          </mc:Choice>
        </mc:AlternateContent>
        <mc:AlternateContent xmlns:mc="http://schemas.openxmlformats.org/markup-compatibility/2006">
          <mc:Choice Requires="x14">
            <control shapeId="35883" r:id="rId46" name="Check Box 43">
              <controlPr defaultSize="0" autoFill="0" autoLine="0" autoPict="0">
                <anchor moveWithCells="1">
                  <from>
                    <xdr:col>1</xdr:col>
                    <xdr:colOff>142875</xdr:colOff>
                    <xdr:row>132</xdr:row>
                    <xdr:rowOff>85725</xdr:rowOff>
                  </from>
                  <to>
                    <xdr:col>1</xdr:col>
                    <xdr:colOff>447675</xdr:colOff>
                    <xdr:row>134</xdr:row>
                    <xdr:rowOff>19050</xdr:rowOff>
                  </to>
                </anchor>
              </controlPr>
            </control>
          </mc:Choice>
        </mc:AlternateContent>
        <mc:AlternateContent xmlns:mc="http://schemas.openxmlformats.org/markup-compatibility/2006">
          <mc:Choice Requires="x14">
            <control shapeId="35884" r:id="rId47" name="Option Button 44">
              <controlPr defaultSize="0" autoFill="0" autoLine="0" autoPict="0">
                <anchor moveWithCells="1">
                  <from>
                    <xdr:col>2</xdr:col>
                    <xdr:colOff>257175</xdr:colOff>
                    <xdr:row>25</xdr:row>
                    <xdr:rowOff>66675</xdr:rowOff>
                  </from>
                  <to>
                    <xdr:col>2</xdr:col>
                    <xdr:colOff>714375</xdr:colOff>
                    <xdr:row>26</xdr:row>
                    <xdr:rowOff>161925</xdr:rowOff>
                  </to>
                </anchor>
              </controlPr>
            </control>
          </mc:Choice>
        </mc:AlternateContent>
        <mc:AlternateContent xmlns:mc="http://schemas.openxmlformats.org/markup-compatibility/2006">
          <mc:Choice Requires="x14">
            <control shapeId="35885" r:id="rId48" name="Option Button 45">
              <controlPr defaultSize="0" autoFill="0" autoLine="0" autoPict="0">
                <anchor moveWithCells="1">
                  <from>
                    <xdr:col>3</xdr:col>
                    <xdr:colOff>19050</xdr:colOff>
                    <xdr:row>25</xdr:row>
                    <xdr:rowOff>66675</xdr:rowOff>
                  </from>
                  <to>
                    <xdr:col>3</xdr:col>
                    <xdr:colOff>476250</xdr:colOff>
                    <xdr:row>26</xdr:row>
                    <xdr:rowOff>161925</xdr:rowOff>
                  </to>
                </anchor>
              </controlPr>
            </control>
          </mc:Choice>
        </mc:AlternateContent>
        <mc:AlternateContent xmlns:mc="http://schemas.openxmlformats.org/markup-compatibility/2006">
          <mc:Choice Requires="x14">
            <control shapeId="35886" r:id="rId49" name="Option Button 46">
              <controlPr defaultSize="0" autoFill="0" autoLine="0" autoPict="0">
                <anchor moveWithCells="1">
                  <from>
                    <xdr:col>2</xdr:col>
                    <xdr:colOff>200025</xdr:colOff>
                    <xdr:row>39</xdr:row>
                    <xdr:rowOff>28575</xdr:rowOff>
                  </from>
                  <to>
                    <xdr:col>3</xdr:col>
                    <xdr:colOff>419100</xdr:colOff>
                    <xdr:row>39</xdr:row>
                    <xdr:rowOff>200025</xdr:rowOff>
                  </to>
                </anchor>
              </controlPr>
            </control>
          </mc:Choice>
        </mc:AlternateContent>
        <mc:AlternateContent xmlns:mc="http://schemas.openxmlformats.org/markup-compatibility/2006">
          <mc:Choice Requires="x14">
            <control shapeId="35887" r:id="rId50" name="Option Button 47">
              <controlPr defaultSize="0" autoFill="0" autoLine="0" autoPict="0">
                <anchor moveWithCells="1">
                  <from>
                    <xdr:col>3</xdr:col>
                    <xdr:colOff>485775</xdr:colOff>
                    <xdr:row>39</xdr:row>
                    <xdr:rowOff>28575</xdr:rowOff>
                  </from>
                  <to>
                    <xdr:col>4</xdr:col>
                    <xdr:colOff>1381125</xdr:colOff>
                    <xdr:row>39</xdr:row>
                    <xdr:rowOff>238125</xdr:rowOff>
                  </to>
                </anchor>
              </controlPr>
            </control>
          </mc:Choice>
        </mc:AlternateContent>
        <mc:AlternateContent xmlns:mc="http://schemas.openxmlformats.org/markup-compatibility/2006">
          <mc:Choice Requires="x14">
            <control shapeId="35888" r:id="rId51" name="Group Box 48">
              <controlPr defaultSize="0" autoFill="0" autoPict="0">
                <anchor moveWithCells="1">
                  <from>
                    <xdr:col>2</xdr:col>
                    <xdr:colOff>9525</xdr:colOff>
                    <xdr:row>38</xdr:row>
                    <xdr:rowOff>95250</xdr:rowOff>
                  </from>
                  <to>
                    <xdr:col>5</xdr:col>
                    <xdr:colOff>0</xdr:colOff>
                    <xdr:row>39</xdr:row>
                    <xdr:rowOff>238125</xdr:rowOff>
                  </to>
                </anchor>
              </controlPr>
            </control>
          </mc:Choice>
        </mc:AlternateContent>
        <mc:AlternateContent xmlns:mc="http://schemas.openxmlformats.org/markup-compatibility/2006">
          <mc:Choice Requires="x14">
            <control shapeId="35889" r:id="rId52" name="Option Button 49">
              <controlPr defaultSize="0" autoFill="0" autoLine="0" autoPict="0">
                <anchor moveWithCells="1">
                  <from>
                    <xdr:col>2</xdr:col>
                    <xdr:colOff>209550</xdr:colOff>
                    <xdr:row>41</xdr:row>
                    <xdr:rowOff>85725</xdr:rowOff>
                  </from>
                  <to>
                    <xdr:col>4</xdr:col>
                    <xdr:colOff>495300</xdr:colOff>
                    <xdr:row>42</xdr:row>
                    <xdr:rowOff>161925</xdr:rowOff>
                  </to>
                </anchor>
              </controlPr>
            </control>
          </mc:Choice>
        </mc:AlternateContent>
        <mc:AlternateContent xmlns:mc="http://schemas.openxmlformats.org/markup-compatibility/2006">
          <mc:Choice Requires="x14">
            <control shapeId="35890" r:id="rId53" name="Option Button 50">
              <controlPr defaultSize="0" autoFill="0" autoLine="0" autoPict="0">
                <anchor moveWithCells="1">
                  <from>
                    <xdr:col>2</xdr:col>
                    <xdr:colOff>209550</xdr:colOff>
                    <xdr:row>42</xdr:row>
                    <xdr:rowOff>133350</xdr:rowOff>
                  </from>
                  <to>
                    <xdr:col>4</xdr:col>
                    <xdr:colOff>495300</xdr:colOff>
                    <xdr:row>43</xdr:row>
                    <xdr:rowOff>19050</xdr:rowOff>
                  </to>
                </anchor>
              </controlPr>
            </control>
          </mc:Choice>
        </mc:AlternateContent>
        <mc:AlternateContent xmlns:mc="http://schemas.openxmlformats.org/markup-compatibility/2006">
          <mc:Choice Requires="x14">
            <control shapeId="35891" r:id="rId54" name="Group Box 51">
              <controlPr defaultSize="0" autoFill="0" autoPict="0">
                <anchor moveWithCells="1">
                  <from>
                    <xdr:col>2</xdr:col>
                    <xdr:colOff>9525</xdr:colOff>
                    <xdr:row>41</xdr:row>
                    <xdr:rowOff>57150</xdr:rowOff>
                  </from>
                  <to>
                    <xdr:col>5</xdr:col>
                    <xdr:colOff>0</xdr:colOff>
                    <xdr:row>44</xdr:row>
                    <xdr:rowOff>47625</xdr:rowOff>
                  </to>
                </anchor>
              </controlPr>
            </control>
          </mc:Choice>
        </mc:AlternateContent>
        <mc:AlternateContent xmlns:mc="http://schemas.openxmlformats.org/markup-compatibility/2006">
          <mc:Choice Requires="x14">
            <control shapeId="35892" r:id="rId55" name="Option Button 52">
              <controlPr defaultSize="0" autoFill="0" autoLine="0" autoPict="0">
                <anchor moveWithCells="1">
                  <from>
                    <xdr:col>2</xdr:col>
                    <xdr:colOff>428625</xdr:colOff>
                    <xdr:row>86</xdr:row>
                    <xdr:rowOff>200025</xdr:rowOff>
                  </from>
                  <to>
                    <xdr:col>3</xdr:col>
                    <xdr:colOff>0</xdr:colOff>
                    <xdr:row>87</xdr:row>
                    <xdr:rowOff>0</xdr:rowOff>
                  </to>
                </anchor>
              </controlPr>
            </control>
          </mc:Choice>
        </mc:AlternateContent>
        <mc:AlternateContent xmlns:mc="http://schemas.openxmlformats.org/markup-compatibility/2006">
          <mc:Choice Requires="x14">
            <control shapeId="35893" r:id="rId56" name="Option Button 53">
              <controlPr defaultSize="0" autoFill="0" autoLine="0" autoPict="0">
                <anchor moveWithCells="1">
                  <from>
                    <xdr:col>3</xdr:col>
                    <xdr:colOff>47625</xdr:colOff>
                    <xdr:row>86</xdr:row>
                    <xdr:rowOff>200025</xdr:rowOff>
                  </from>
                  <to>
                    <xdr:col>3</xdr:col>
                    <xdr:colOff>342900</xdr:colOff>
                    <xdr:row>87</xdr:row>
                    <xdr:rowOff>0</xdr:rowOff>
                  </to>
                </anchor>
              </controlPr>
            </control>
          </mc:Choice>
        </mc:AlternateContent>
        <mc:AlternateContent xmlns:mc="http://schemas.openxmlformats.org/markup-compatibility/2006">
          <mc:Choice Requires="x14">
            <control shapeId="35894" r:id="rId57" name="Group Box 54">
              <controlPr defaultSize="0" autoFill="0" autoPict="0">
                <anchor moveWithCells="1">
                  <from>
                    <xdr:col>2</xdr:col>
                    <xdr:colOff>295275</xdr:colOff>
                    <xdr:row>86</xdr:row>
                    <xdr:rowOff>161925</xdr:rowOff>
                  </from>
                  <to>
                    <xdr:col>3</xdr:col>
                    <xdr:colOff>457200</xdr:colOff>
                    <xdr:row>87</xdr:row>
                    <xdr:rowOff>28575</xdr:rowOff>
                  </to>
                </anchor>
              </controlPr>
            </control>
          </mc:Choice>
        </mc:AlternateContent>
        <mc:AlternateContent xmlns:mc="http://schemas.openxmlformats.org/markup-compatibility/2006">
          <mc:Choice Requires="x14">
            <control shapeId="35895" r:id="rId58" name="Option Button 55">
              <controlPr defaultSize="0" autoFill="0" autoLine="0" autoPict="0">
                <anchor moveWithCells="1">
                  <from>
                    <xdr:col>2</xdr:col>
                    <xdr:colOff>419100</xdr:colOff>
                    <xdr:row>88</xdr:row>
                    <xdr:rowOff>104775</xdr:rowOff>
                  </from>
                  <to>
                    <xdr:col>2</xdr:col>
                    <xdr:colOff>666750</xdr:colOff>
                    <xdr:row>89</xdr:row>
                    <xdr:rowOff>142875</xdr:rowOff>
                  </to>
                </anchor>
              </controlPr>
            </control>
          </mc:Choice>
        </mc:AlternateContent>
        <mc:AlternateContent xmlns:mc="http://schemas.openxmlformats.org/markup-compatibility/2006">
          <mc:Choice Requires="x14">
            <control shapeId="35896" r:id="rId59" name="Option Button 56">
              <controlPr defaultSize="0" autoFill="0" autoLine="0" autoPict="0">
                <anchor moveWithCells="1">
                  <from>
                    <xdr:col>3</xdr:col>
                    <xdr:colOff>57150</xdr:colOff>
                    <xdr:row>88</xdr:row>
                    <xdr:rowOff>104775</xdr:rowOff>
                  </from>
                  <to>
                    <xdr:col>3</xdr:col>
                    <xdr:colOff>276225</xdr:colOff>
                    <xdr:row>89</xdr:row>
                    <xdr:rowOff>152400</xdr:rowOff>
                  </to>
                </anchor>
              </controlPr>
            </control>
          </mc:Choice>
        </mc:AlternateContent>
        <mc:AlternateContent xmlns:mc="http://schemas.openxmlformats.org/markup-compatibility/2006">
          <mc:Choice Requires="x14">
            <control shapeId="35897" r:id="rId60" name="Group Box 57">
              <controlPr defaultSize="0" autoFill="0" autoPict="0">
                <anchor moveWithCells="1">
                  <from>
                    <xdr:col>2</xdr:col>
                    <xdr:colOff>295275</xdr:colOff>
                    <xdr:row>88</xdr:row>
                    <xdr:rowOff>85725</xdr:rowOff>
                  </from>
                  <to>
                    <xdr:col>3</xdr:col>
                    <xdr:colOff>476250</xdr:colOff>
                    <xdr:row>90</xdr:row>
                    <xdr:rowOff>0</xdr:rowOff>
                  </to>
                </anchor>
              </controlPr>
            </control>
          </mc:Choice>
        </mc:AlternateContent>
        <mc:AlternateContent xmlns:mc="http://schemas.openxmlformats.org/markup-compatibility/2006">
          <mc:Choice Requires="x14">
            <control shapeId="35898" r:id="rId61" name="Option Button 58">
              <controlPr defaultSize="0" autoFill="0" autoLine="0" autoPict="0">
                <anchor moveWithCells="1">
                  <from>
                    <xdr:col>3</xdr:col>
                    <xdr:colOff>438150</xdr:colOff>
                    <xdr:row>90</xdr:row>
                    <xdr:rowOff>19050</xdr:rowOff>
                  </from>
                  <to>
                    <xdr:col>4</xdr:col>
                    <xdr:colOff>161925</xdr:colOff>
                    <xdr:row>91</xdr:row>
                    <xdr:rowOff>76200</xdr:rowOff>
                  </to>
                </anchor>
              </controlPr>
            </control>
          </mc:Choice>
        </mc:AlternateContent>
        <mc:AlternateContent xmlns:mc="http://schemas.openxmlformats.org/markup-compatibility/2006">
          <mc:Choice Requires="x14">
            <control shapeId="35899" r:id="rId62" name="Option Button 59">
              <controlPr defaultSize="0" autoFill="0" autoLine="0" autoPict="0">
                <anchor moveWithCells="1">
                  <from>
                    <xdr:col>4</xdr:col>
                    <xdr:colOff>171450</xdr:colOff>
                    <xdr:row>90</xdr:row>
                    <xdr:rowOff>19050</xdr:rowOff>
                  </from>
                  <to>
                    <xdr:col>4</xdr:col>
                    <xdr:colOff>466725</xdr:colOff>
                    <xdr:row>91</xdr:row>
                    <xdr:rowOff>76200</xdr:rowOff>
                  </to>
                </anchor>
              </controlPr>
            </control>
          </mc:Choice>
        </mc:AlternateContent>
        <mc:AlternateContent xmlns:mc="http://schemas.openxmlformats.org/markup-compatibility/2006">
          <mc:Choice Requires="x14">
            <control shapeId="35900" r:id="rId63" name="Group Box 60">
              <controlPr defaultSize="0" autoFill="0" autoPict="0">
                <anchor moveWithCells="1">
                  <from>
                    <xdr:col>3</xdr:col>
                    <xdr:colOff>342900</xdr:colOff>
                    <xdr:row>90</xdr:row>
                    <xdr:rowOff>19050</xdr:rowOff>
                  </from>
                  <to>
                    <xdr:col>4</xdr:col>
                    <xdr:colOff>733425</xdr:colOff>
                    <xdr:row>91</xdr:row>
                    <xdr:rowOff>85725</xdr:rowOff>
                  </to>
                </anchor>
              </controlPr>
            </control>
          </mc:Choice>
        </mc:AlternateContent>
        <mc:AlternateContent xmlns:mc="http://schemas.openxmlformats.org/markup-compatibility/2006">
          <mc:Choice Requires="x14">
            <control shapeId="35901" r:id="rId64" name="Option Button 61">
              <controlPr defaultSize="0" autoFill="0" autoLine="0" autoPict="0">
                <anchor moveWithCells="1">
                  <from>
                    <xdr:col>2</xdr:col>
                    <xdr:colOff>1009650</xdr:colOff>
                    <xdr:row>109</xdr:row>
                    <xdr:rowOff>9525</xdr:rowOff>
                  </from>
                  <to>
                    <xdr:col>4</xdr:col>
                    <xdr:colOff>647700</xdr:colOff>
                    <xdr:row>110</xdr:row>
                    <xdr:rowOff>76200</xdr:rowOff>
                  </to>
                </anchor>
              </controlPr>
            </control>
          </mc:Choice>
        </mc:AlternateContent>
        <mc:AlternateContent xmlns:mc="http://schemas.openxmlformats.org/markup-compatibility/2006">
          <mc:Choice Requires="x14">
            <control shapeId="35902" r:id="rId65" name="Option Button 62">
              <controlPr defaultSize="0" autoFill="0" autoLine="0" autoPict="0">
                <anchor moveWithCells="1">
                  <from>
                    <xdr:col>2</xdr:col>
                    <xdr:colOff>1009650</xdr:colOff>
                    <xdr:row>110</xdr:row>
                    <xdr:rowOff>28575</xdr:rowOff>
                  </from>
                  <to>
                    <xdr:col>4</xdr:col>
                    <xdr:colOff>704850</xdr:colOff>
                    <xdr:row>112</xdr:row>
                    <xdr:rowOff>0</xdr:rowOff>
                  </to>
                </anchor>
              </controlPr>
            </control>
          </mc:Choice>
        </mc:AlternateContent>
        <mc:AlternateContent xmlns:mc="http://schemas.openxmlformats.org/markup-compatibility/2006">
          <mc:Choice Requires="x14">
            <control shapeId="35903" r:id="rId66" name="Group Box 63">
              <controlPr defaultSize="0" autoFill="0" autoPict="0">
                <anchor moveWithCells="1">
                  <from>
                    <xdr:col>2</xdr:col>
                    <xdr:colOff>1000125</xdr:colOff>
                    <xdr:row>109</xdr:row>
                    <xdr:rowOff>0</xdr:rowOff>
                  </from>
                  <to>
                    <xdr:col>4</xdr:col>
                    <xdr:colOff>800100</xdr:colOff>
                    <xdr:row>112</xdr:row>
                    <xdr:rowOff>19050</xdr:rowOff>
                  </to>
                </anchor>
              </controlPr>
            </control>
          </mc:Choice>
        </mc:AlternateContent>
        <mc:AlternateContent xmlns:mc="http://schemas.openxmlformats.org/markup-compatibility/2006">
          <mc:Choice Requires="x14">
            <control shapeId="35904" r:id="rId67" name="Option Button 64">
              <controlPr defaultSize="0" autoFill="0" autoLine="0" autoPict="0">
                <anchor moveWithCells="1">
                  <from>
                    <xdr:col>2</xdr:col>
                    <xdr:colOff>504825</xdr:colOff>
                    <xdr:row>155</xdr:row>
                    <xdr:rowOff>0</xdr:rowOff>
                  </from>
                  <to>
                    <xdr:col>3</xdr:col>
                    <xdr:colOff>47625</xdr:colOff>
                    <xdr:row>156</xdr:row>
                    <xdr:rowOff>19050</xdr:rowOff>
                  </to>
                </anchor>
              </controlPr>
            </control>
          </mc:Choice>
        </mc:AlternateContent>
        <mc:AlternateContent xmlns:mc="http://schemas.openxmlformats.org/markup-compatibility/2006">
          <mc:Choice Requires="x14">
            <control shapeId="35905" r:id="rId68" name="Option Button 65">
              <controlPr defaultSize="0" autoFill="0" autoLine="0" autoPict="0">
                <anchor moveWithCells="1">
                  <from>
                    <xdr:col>3</xdr:col>
                    <xdr:colOff>219075</xdr:colOff>
                    <xdr:row>155</xdr:row>
                    <xdr:rowOff>0</xdr:rowOff>
                  </from>
                  <to>
                    <xdr:col>3</xdr:col>
                    <xdr:colOff>476250</xdr:colOff>
                    <xdr:row>156</xdr:row>
                    <xdr:rowOff>19050</xdr:rowOff>
                  </to>
                </anchor>
              </controlPr>
            </control>
          </mc:Choice>
        </mc:AlternateContent>
        <mc:AlternateContent xmlns:mc="http://schemas.openxmlformats.org/markup-compatibility/2006">
          <mc:Choice Requires="x14">
            <control shapeId="35906" r:id="rId69" name="Option Button 66">
              <controlPr defaultSize="0" autoFill="0" autoLine="0" autoPict="0">
                <anchor moveWithCells="1">
                  <from>
                    <xdr:col>2</xdr:col>
                    <xdr:colOff>38100</xdr:colOff>
                    <xdr:row>112</xdr:row>
                    <xdr:rowOff>47625</xdr:rowOff>
                  </from>
                  <to>
                    <xdr:col>3</xdr:col>
                    <xdr:colOff>0</xdr:colOff>
                    <xdr:row>113</xdr:row>
                    <xdr:rowOff>114300</xdr:rowOff>
                  </to>
                </anchor>
              </controlPr>
            </control>
          </mc:Choice>
        </mc:AlternateContent>
        <mc:AlternateContent xmlns:mc="http://schemas.openxmlformats.org/markup-compatibility/2006">
          <mc:Choice Requires="x14">
            <control shapeId="35907" r:id="rId70" name="Option Button 67">
              <controlPr defaultSize="0" autoFill="0" autoLine="0" autoPict="0">
                <anchor moveWithCells="1">
                  <from>
                    <xdr:col>2</xdr:col>
                    <xdr:colOff>38100</xdr:colOff>
                    <xdr:row>113</xdr:row>
                    <xdr:rowOff>66675</xdr:rowOff>
                  </from>
                  <to>
                    <xdr:col>4</xdr:col>
                    <xdr:colOff>323850</xdr:colOff>
                    <xdr:row>113</xdr:row>
                    <xdr:rowOff>295275</xdr:rowOff>
                  </to>
                </anchor>
              </controlPr>
            </control>
          </mc:Choice>
        </mc:AlternateContent>
        <mc:AlternateContent xmlns:mc="http://schemas.openxmlformats.org/markup-compatibility/2006">
          <mc:Choice Requires="x14">
            <control shapeId="35909" r:id="rId71" name="Group Box 69">
              <controlPr defaultSize="0" autoFill="0" autoPict="0">
                <anchor moveWithCells="1">
                  <from>
                    <xdr:col>2</xdr:col>
                    <xdr:colOff>0</xdr:colOff>
                    <xdr:row>112</xdr:row>
                    <xdr:rowOff>47625</xdr:rowOff>
                  </from>
                  <to>
                    <xdr:col>4</xdr:col>
                    <xdr:colOff>838200</xdr:colOff>
                    <xdr:row>113</xdr:row>
                    <xdr:rowOff>504825</xdr:rowOff>
                  </to>
                </anchor>
              </controlPr>
            </control>
          </mc:Choice>
        </mc:AlternateContent>
        <mc:AlternateContent xmlns:mc="http://schemas.openxmlformats.org/markup-compatibility/2006">
          <mc:Choice Requires="x14">
            <control shapeId="35910" r:id="rId72" name="Group Box 70">
              <controlPr defaultSize="0" autoFill="0" autoPict="0">
                <anchor moveWithCells="1">
                  <from>
                    <xdr:col>2</xdr:col>
                    <xdr:colOff>295275</xdr:colOff>
                    <xdr:row>155</xdr:row>
                    <xdr:rowOff>0</xdr:rowOff>
                  </from>
                  <to>
                    <xdr:col>4</xdr:col>
                    <xdr:colOff>0</xdr:colOff>
                    <xdr:row>156</xdr:row>
                    <xdr:rowOff>47625</xdr:rowOff>
                  </to>
                </anchor>
              </controlPr>
            </control>
          </mc:Choice>
        </mc:AlternateContent>
        <mc:AlternateContent xmlns:mc="http://schemas.openxmlformats.org/markup-compatibility/2006">
          <mc:Choice Requires="x14">
            <control shapeId="35913" r:id="rId73" name="Group Box 73">
              <controlPr defaultSize="0" autoFill="0" autoPict="0">
                <anchor moveWithCells="1">
                  <from>
                    <xdr:col>3</xdr:col>
                    <xdr:colOff>352425</xdr:colOff>
                    <xdr:row>157</xdr:row>
                    <xdr:rowOff>95250</xdr:rowOff>
                  </from>
                  <to>
                    <xdr:col>4</xdr:col>
                    <xdr:colOff>638175</xdr:colOff>
                    <xdr:row>159</xdr:row>
                    <xdr:rowOff>9525</xdr:rowOff>
                  </to>
                </anchor>
              </controlPr>
            </control>
          </mc:Choice>
        </mc:AlternateContent>
        <mc:AlternateContent xmlns:mc="http://schemas.openxmlformats.org/markup-compatibility/2006">
          <mc:Choice Requires="x14">
            <control shapeId="35914" r:id="rId74" name="Option Button 74">
              <controlPr defaultSize="0" autoFill="0" autoLine="0" autoPict="0">
                <anchor moveWithCells="1">
                  <from>
                    <xdr:col>3</xdr:col>
                    <xdr:colOff>457200</xdr:colOff>
                    <xdr:row>159</xdr:row>
                    <xdr:rowOff>19050</xdr:rowOff>
                  </from>
                  <to>
                    <xdr:col>3</xdr:col>
                    <xdr:colOff>742950</xdr:colOff>
                    <xdr:row>160</xdr:row>
                    <xdr:rowOff>76200</xdr:rowOff>
                  </to>
                </anchor>
              </controlPr>
            </control>
          </mc:Choice>
        </mc:AlternateContent>
        <mc:AlternateContent xmlns:mc="http://schemas.openxmlformats.org/markup-compatibility/2006">
          <mc:Choice Requires="x14">
            <control shapeId="35915" r:id="rId75" name="Option Button 75">
              <controlPr defaultSize="0" autoFill="0" autoLine="0" autoPict="0">
                <anchor moveWithCells="1">
                  <from>
                    <xdr:col>4</xdr:col>
                    <xdr:colOff>180975</xdr:colOff>
                    <xdr:row>159</xdr:row>
                    <xdr:rowOff>19050</xdr:rowOff>
                  </from>
                  <to>
                    <xdr:col>4</xdr:col>
                    <xdr:colOff>485775</xdr:colOff>
                    <xdr:row>160</xdr:row>
                    <xdr:rowOff>76200</xdr:rowOff>
                  </to>
                </anchor>
              </controlPr>
            </control>
          </mc:Choice>
        </mc:AlternateContent>
        <mc:AlternateContent xmlns:mc="http://schemas.openxmlformats.org/markup-compatibility/2006">
          <mc:Choice Requires="x14">
            <control shapeId="35916" r:id="rId76" name="Group Box 76">
              <controlPr defaultSize="0" autoFill="0" autoPict="0">
                <anchor moveWithCells="1">
                  <from>
                    <xdr:col>3</xdr:col>
                    <xdr:colOff>352425</xdr:colOff>
                    <xdr:row>159</xdr:row>
                    <xdr:rowOff>9525</xdr:rowOff>
                  </from>
                  <to>
                    <xdr:col>4</xdr:col>
                    <xdr:colOff>638175</xdr:colOff>
                    <xdr:row>160</xdr:row>
                    <xdr:rowOff>76200</xdr:rowOff>
                  </to>
                </anchor>
              </controlPr>
            </control>
          </mc:Choice>
        </mc:AlternateContent>
        <mc:AlternateContent xmlns:mc="http://schemas.openxmlformats.org/markup-compatibility/2006">
          <mc:Choice Requires="x14">
            <control shapeId="35917" r:id="rId77" name="Group Box 77">
              <controlPr defaultSize="0" autoFill="0" autoPict="0">
                <anchor moveWithCells="1">
                  <from>
                    <xdr:col>1</xdr:col>
                    <xdr:colOff>2409825</xdr:colOff>
                    <xdr:row>25</xdr:row>
                    <xdr:rowOff>47625</xdr:rowOff>
                  </from>
                  <to>
                    <xdr:col>3</xdr:col>
                    <xdr:colOff>647700</xdr:colOff>
                    <xdr:row>26</xdr:row>
                    <xdr:rowOff>161925</xdr:rowOff>
                  </to>
                </anchor>
              </controlPr>
            </control>
          </mc:Choice>
        </mc:AlternateContent>
        <mc:AlternateContent xmlns:mc="http://schemas.openxmlformats.org/markup-compatibility/2006">
          <mc:Choice Requires="x14">
            <control shapeId="35918" r:id="rId78" name="Option Button 78">
              <controlPr defaultSize="0" autoFill="0" autoLine="0" autoPict="0">
                <anchor moveWithCells="1">
                  <from>
                    <xdr:col>1</xdr:col>
                    <xdr:colOff>1028700</xdr:colOff>
                    <xdr:row>28</xdr:row>
                    <xdr:rowOff>85725</xdr:rowOff>
                  </from>
                  <to>
                    <xdr:col>1</xdr:col>
                    <xdr:colOff>1390650</xdr:colOff>
                    <xdr:row>29</xdr:row>
                    <xdr:rowOff>152400</xdr:rowOff>
                  </to>
                </anchor>
              </controlPr>
            </control>
          </mc:Choice>
        </mc:AlternateContent>
        <mc:AlternateContent xmlns:mc="http://schemas.openxmlformats.org/markup-compatibility/2006">
          <mc:Choice Requires="x14">
            <control shapeId="35919" r:id="rId79" name="Option Button 79">
              <controlPr defaultSize="0" autoFill="0" autoLine="0" autoPict="0">
                <anchor moveWithCells="1">
                  <from>
                    <xdr:col>1</xdr:col>
                    <xdr:colOff>1028700</xdr:colOff>
                    <xdr:row>29</xdr:row>
                    <xdr:rowOff>85725</xdr:rowOff>
                  </from>
                  <to>
                    <xdr:col>1</xdr:col>
                    <xdr:colOff>1390650</xdr:colOff>
                    <xdr:row>30</xdr:row>
                    <xdr:rowOff>152400</xdr:rowOff>
                  </to>
                </anchor>
              </controlPr>
            </control>
          </mc:Choice>
        </mc:AlternateContent>
        <mc:AlternateContent xmlns:mc="http://schemas.openxmlformats.org/markup-compatibility/2006">
          <mc:Choice Requires="x14">
            <control shapeId="35920" r:id="rId80" name="Option Button 80">
              <controlPr defaultSize="0" autoFill="0" autoLine="0" autoPict="0">
                <anchor moveWithCells="1">
                  <from>
                    <xdr:col>1</xdr:col>
                    <xdr:colOff>1028700</xdr:colOff>
                    <xdr:row>30</xdr:row>
                    <xdr:rowOff>85725</xdr:rowOff>
                  </from>
                  <to>
                    <xdr:col>1</xdr:col>
                    <xdr:colOff>1390650</xdr:colOff>
                    <xdr:row>31</xdr:row>
                    <xdr:rowOff>152400</xdr:rowOff>
                  </to>
                </anchor>
              </controlPr>
            </control>
          </mc:Choice>
        </mc:AlternateContent>
        <mc:AlternateContent xmlns:mc="http://schemas.openxmlformats.org/markup-compatibility/2006">
          <mc:Choice Requires="x14">
            <control shapeId="35921" r:id="rId81" name="Option Button 81">
              <controlPr defaultSize="0" autoFill="0" autoLine="0" autoPict="0">
                <anchor moveWithCells="1">
                  <from>
                    <xdr:col>1</xdr:col>
                    <xdr:colOff>1028700</xdr:colOff>
                    <xdr:row>31</xdr:row>
                    <xdr:rowOff>104775</xdr:rowOff>
                  </from>
                  <to>
                    <xdr:col>1</xdr:col>
                    <xdr:colOff>1390650</xdr:colOff>
                    <xdr:row>33</xdr:row>
                    <xdr:rowOff>9525</xdr:rowOff>
                  </to>
                </anchor>
              </controlPr>
            </control>
          </mc:Choice>
        </mc:AlternateContent>
        <mc:AlternateContent xmlns:mc="http://schemas.openxmlformats.org/markup-compatibility/2006">
          <mc:Choice Requires="x14">
            <control shapeId="35922" r:id="rId82" name="Group Box 82">
              <controlPr defaultSize="0" autoFill="0" autoPict="0">
                <anchor moveWithCells="1">
                  <from>
                    <xdr:col>1</xdr:col>
                    <xdr:colOff>1019175</xdr:colOff>
                    <xdr:row>28</xdr:row>
                    <xdr:rowOff>57150</xdr:rowOff>
                  </from>
                  <to>
                    <xdr:col>1</xdr:col>
                    <xdr:colOff>1438275</xdr:colOff>
                    <xdr:row>33</xdr:row>
                    <xdr:rowOff>19050</xdr:rowOff>
                  </to>
                </anchor>
              </controlPr>
            </control>
          </mc:Choice>
        </mc:AlternateContent>
        <mc:AlternateContent xmlns:mc="http://schemas.openxmlformats.org/markup-compatibility/2006">
          <mc:Choice Requires="x14">
            <control shapeId="35923" r:id="rId83" name="Option Button 83">
              <controlPr defaultSize="0" autoFill="0" autoLine="0" autoPict="0">
                <anchor moveWithCells="1">
                  <from>
                    <xdr:col>2</xdr:col>
                    <xdr:colOff>209550</xdr:colOff>
                    <xdr:row>42</xdr:row>
                    <xdr:rowOff>295275</xdr:rowOff>
                  </from>
                  <to>
                    <xdr:col>4</xdr:col>
                    <xdr:colOff>495300</xdr:colOff>
                    <xdr:row>44</xdr:row>
                    <xdr:rowOff>9525</xdr:rowOff>
                  </to>
                </anchor>
              </controlPr>
            </control>
          </mc:Choice>
        </mc:AlternateContent>
        <mc:AlternateContent xmlns:mc="http://schemas.openxmlformats.org/markup-compatibility/2006">
          <mc:Choice Requires="x14">
            <control shapeId="35927" r:id="rId84" name="Option Button 87">
              <controlPr defaultSize="0" autoFill="0" autoLine="0" autoPict="0">
                <anchor moveWithCells="1">
                  <from>
                    <xdr:col>2</xdr:col>
                    <xdr:colOff>38100</xdr:colOff>
                    <xdr:row>113</xdr:row>
                    <xdr:rowOff>257175</xdr:rowOff>
                  </from>
                  <to>
                    <xdr:col>3</xdr:col>
                    <xdr:colOff>523875</xdr:colOff>
                    <xdr:row>113</xdr:row>
                    <xdr:rowOff>476250</xdr:rowOff>
                  </to>
                </anchor>
              </controlPr>
            </control>
          </mc:Choice>
        </mc:AlternateContent>
        <mc:AlternateContent xmlns:mc="http://schemas.openxmlformats.org/markup-compatibility/2006">
          <mc:Choice Requires="x14">
            <control shapeId="35929" r:id="rId85" name="Option Button 89">
              <controlPr defaultSize="0" autoFill="0" autoLine="0" autoPict="0">
                <anchor moveWithCells="1">
                  <from>
                    <xdr:col>3</xdr:col>
                    <xdr:colOff>457200</xdr:colOff>
                    <xdr:row>157</xdr:row>
                    <xdr:rowOff>114300</xdr:rowOff>
                  </from>
                  <to>
                    <xdr:col>3</xdr:col>
                    <xdr:colOff>866775</xdr:colOff>
                    <xdr:row>158</xdr:row>
                    <xdr:rowOff>114300</xdr:rowOff>
                  </to>
                </anchor>
              </controlPr>
            </control>
          </mc:Choice>
        </mc:AlternateContent>
        <mc:AlternateContent xmlns:mc="http://schemas.openxmlformats.org/markup-compatibility/2006">
          <mc:Choice Requires="x14">
            <control shapeId="35931" r:id="rId86" name="Option Button 91">
              <controlPr defaultSize="0" autoFill="0" autoLine="0" autoPict="0">
                <anchor moveWithCells="1">
                  <from>
                    <xdr:col>4</xdr:col>
                    <xdr:colOff>180975</xdr:colOff>
                    <xdr:row>157</xdr:row>
                    <xdr:rowOff>114300</xdr:rowOff>
                  </from>
                  <to>
                    <xdr:col>4</xdr:col>
                    <xdr:colOff>590550</xdr:colOff>
                    <xdr:row>158</xdr:row>
                    <xdr:rowOff>114300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D5B4-234C-4AE5-95CB-D803DDF75FDA}">
  <sheetPr codeName="Sheet19"/>
  <dimension ref="A1:W40"/>
  <sheetViews>
    <sheetView showGridLines="0" topLeftCell="A15" zoomScaleNormal="100" workbookViewId="0">
      <selection activeCell="E44" sqref="E44"/>
    </sheetView>
  </sheetViews>
  <sheetFormatPr defaultColWidth="8.85546875" defaultRowHeight="12.75" x14ac:dyDescent="0.2"/>
  <cols>
    <col min="1" max="1" width="16.5703125" style="369" customWidth="1"/>
    <col min="2" max="2" width="7.7109375" style="369" customWidth="1"/>
    <col min="3" max="3" width="10" style="369" customWidth="1"/>
    <col min="4" max="4" width="8.28515625" style="369" customWidth="1"/>
    <col min="5" max="5" width="10.140625" style="369" customWidth="1"/>
    <col min="6" max="6" width="8.5703125" style="369" customWidth="1"/>
    <col min="7" max="7" width="10" style="369" customWidth="1"/>
    <col min="8" max="8" width="8.85546875" style="369" customWidth="1"/>
    <col min="9" max="9" width="9.7109375" style="369" customWidth="1"/>
    <col min="10" max="10" width="8.7109375" style="369" customWidth="1"/>
    <col min="11" max="11" width="9.85546875" style="369" customWidth="1"/>
    <col min="12" max="12" width="8.5703125" style="369" customWidth="1"/>
    <col min="13" max="13" width="10.42578125" style="369" customWidth="1"/>
    <col min="14" max="14" width="9" style="369" customWidth="1"/>
    <col min="15" max="15" width="10" style="369" customWidth="1"/>
    <col min="16" max="16" width="8.5703125" style="369" customWidth="1"/>
    <col min="17" max="17" width="10.28515625" style="369" customWidth="1"/>
    <col min="18" max="18" width="9" style="369" customWidth="1"/>
    <col min="19" max="19" width="9.85546875" style="369" customWidth="1"/>
    <col min="20" max="20" width="8.5703125" style="369" bestFit="1" customWidth="1"/>
    <col min="21" max="21" width="11" style="369" customWidth="1"/>
    <col min="22" max="22" width="10.7109375" style="369" customWidth="1"/>
    <col min="23" max="23" width="20.85546875" style="369" customWidth="1"/>
    <col min="24" max="16384" width="8.85546875" style="369"/>
  </cols>
  <sheetData>
    <row r="1" spans="1:23" x14ac:dyDescent="0.2">
      <c r="A1" s="368" t="s">
        <v>809</v>
      </c>
    </row>
    <row r="2" spans="1:23" x14ac:dyDescent="0.2">
      <c r="A2" s="368"/>
    </row>
    <row r="3" spans="1:23" customFormat="1" ht="33.75" customHeight="1" x14ac:dyDescent="0.2">
      <c r="A3" s="1031" t="s">
        <v>557</v>
      </c>
      <c r="B3" s="1031"/>
      <c r="C3" s="1031"/>
      <c r="D3" s="1031"/>
      <c r="E3" s="1031"/>
      <c r="F3" s="1031"/>
      <c r="G3" s="1031"/>
      <c r="H3" s="1031"/>
      <c r="I3" s="1031"/>
      <c r="J3" s="1031"/>
      <c r="K3" s="1031"/>
      <c r="L3" s="1031"/>
      <c r="M3" s="1031"/>
      <c r="N3" s="1031"/>
      <c r="O3" s="1031"/>
      <c r="P3" s="1031"/>
      <c r="Q3" s="1031"/>
      <c r="R3" s="1031"/>
      <c r="S3" s="1031"/>
      <c r="T3" s="1031"/>
      <c r="U3" s="1031"/>
    </row>
    <row r="4" spans="1:23" customFormat="1" ht="21" customHeight="1" x14ac:dyDescent="0.25">
      <c r="A4" s="229" t="s">
        <v>80</v>
      </c>
      <c r="T4" s="288"/>
    </row>
    <row r="5" spans="1:23" customFormat="1" ht="6.75" customHeight="1" x14ac:dyDescent="0.2"/>
    <row r="6" spans="1:23" ht="13.9" customHeight="1" x14ac:dyDescent="0.2">
      <c r="A6" s="370" t="s">
        <v>754</v>
      </c>
      <c r="B6" s="371"/>
      <c r="C6" s="372"/>
      <c r="D6" s="372"/>
      <c r="E6" s="372"/>
      <c r="F6" s="372"/>
      <c r="G6" s="372"/>
      <c r="H6" s="372"/>
      <c r="I6" s="372"/>
      <c r="J6" s="372"/>
      <c r="K6" s="372"/>
      <c r="L6" s="372"/>
      <c r="M6" s="372"/>
      <c r="N6" s="372"/>
      <c r="O6" s="372"/>
      <c r="P6" s="372"/>
      <c r="Q6" s="372"/>
      <c r="R6" s="372"/>
      <c r="S6" s="372"/>
    </row>
    <row r="7" spans="1:23" ht="13.9" customHeight="1" x14ac:dyDescent="0.2">
      <c r="A7" s="373" t="s">
        <v>382</v>
      </c>
      <c r="B7" s="374" t="s">
        <v>82</v>
      </c>
      <c r="C7" s="1113">
        <v>45108</v>
      </c>
      <c r="D7" s="1113"/>
      <c r="E7" s="1113"/>
      <c r="F7" s="1113"/>
      <c r="G7" s="1113"/>
      <c r="H7" s="1113"/>
      <c r="I7" s="1113"/>
      <c r="J7" s="1113"/>
      <c r="K7" s="374" t="s">
        <v>74</v>
      </c>
      <c r="L7" s="1113">
        <v>45473</v>
      </c>
      <c r="M7" s="1113"/>
      <c r="N7" s="1113"/>
      <c r="O7" s="1113"/>
      <c r="P7" s="1113"/>
      <c r="Q7" s="1113"/>
      <c r="R7" s="1113"/>
      <c r="S7" s="1113"/>
    </row>
    <row r="8" spans="1:23" ht="13.9" customHeight="1" x14ac:dyDescent="0.2">
      <c r="A8" s="375" t="s">
        <v>75</v>
      </c>
      <c r="B8" s="1114" t="s">
        <v>921</v>
      </c>
      <c r="C8" s="1114"/>
      <c r="D8" s="1114"/>
      <c r="E8" s="1114"/>
      <c r="F8" s="1114"/>
      <c r="G8" s="1114"/>
      <c r="H8" s="1114"/>
      <c r="I8" s="1114"/>
      <c r="J8" s="1114"/>
      <c r="K8" s="1114"/>
      <c r="L8" s="1114"/>
      <c r="M8" s="1114"/>
      <c r="N8" s="1114"/>
      <c r="O8" s="1114"/>
      <c r="P8" s="1114"/>
      <c r="Q8" s="1114"/>
      <c r="R8" s="1114"/>
      <c r="S8" s="1114"/>
    </row>
    <row r="9" spans="1:23" ht="25.5" customHeight="1" x14ac:dyDescent="0.25">
      <c r="A9" s="1115" t="s">
        <v>178</v>
      </c>
      <c r="B9" s="1116"/>
      <c r="C9" s="1116"/>
      <c r="D9" s="1116"/>
      <c r="E9" s="1116"/>
      <c r="F9" s="1116"/>
      <c r="G9" s="1116"/>
      <c r="H9" s="1116"/>
      <c r="I9" s="376"/>
      <c r="J9" s="376"/>
      <c r="K9" s="376"/>
      <c r="L9" s="376"/>
      <c r="M9" s="376"/>
      <c r="N9" s="376"/>
      <c r="O9" s="376"/>
      <c r="P9" s="376"/>
      <c r="Q9" s="376"/>
      <c r="R9" s="376"/>
      <c r="S9" s="376"/>
      <c r="T9" s="376"/>
      <c r="U9" s="376"/>
    </row>
    <row r="10" spans="1:23" ht="5.25" customHeight="1" x14ac:dyDescent="0.2">
      <c r="A10" s="1104"/>
      <c r="B10" s="1105"/>
      <c r="C10" s="1105"/>
      <c r="D10" s="1117"/>
      <c r="E10" s="1117"/>
      <c r="F10" s="1117"/>
      <c r="G10" s="1117"/>
      <c r="H10" s="1107"/>
      <c r="I10" s="1107"/>
      <c r="J10" s="1107"/>
      <c r="K10" s="1107"/>
      <c r="L10" s="1107"/>
      <c r="M10" s="1107"/>
      <c r="N10" s="1107"/>
      <c r="O10" s="1107"/>
      <c r="P10" s="1107"/>
      <c r="Q10" s="1107"/>
      <c r="R10" s="1107"/>
      <c r="S10" s="1107"/>
    </row>
    <row r="11" spans="1:23" ht="4.5" customHeight="1" x14ac:dyDescent="0.2">
      <c r="A11" s="378"/>
      <c r="B11" s="379"/>
      <c r="C11" s="379"/>
      <c r="D11" s="380"/>
      <c r="E11" s="380"/>
      <c r="F11" s="380"/>
      <c r="G11" s="380"/>
      <c r="H11" s="381"/>
      <c r="I11" s="381"/>
      <c r="J11" s="381"/>
      <c r="K11" s="381"/>
      <c r="L11" s="381"/>
      <c r="M11" s="381"/>
      <c r="N11" s="381"/>
      <c r="O11" s="381"/>
      <c r="P11" s="381"/>
      <c r="Q11" s="381"/>
      <c r="R11" s="381"/>
      <c r="S11" s="381"/>
    </row>
    <row r="12" spans="1:23" ht="39.6" customHeight="1" x14ac:dyDescent="0.2">
      <c r="A12" s="382" t="s">
        <v>250</v>
      </c>
      <c r="B12" s="1108" t="s">
        <v>83</v>
      </c>
      <c r="C12" s="1109"/>
      <c r="D12" s="1108" t="s">
        <v>84</v>
      </c>
      <c r="E12" s="1109"/>
      <c r="F12" s="1108" t="s">
        <v>85</v>
      </c>
      <c r="G12" s="1109"/>
      <c r="H12" s="1096" t="s">
        <v>86</v>
      </c>
      <c r="I12" s="1097"/>
      <c r="J12" s="1096" t="s">
        <v>87</v>
      </c>
      <c r="K12" s="1097"/>
      <c r="L12" s="1096" t="s">
        <v>88</v>
      </c>
      <c r="M12" s="1097"/>
      <c r="N12" s="1096" t="s">
        <v>551</v>
      </c>
      <c r="O12" s="1097"/>
      <c r="P12" s="1096" t="s">
        <v>251</v>
      </c>
      <c r="Q12" s="1097"/>
      <c r="R12" s="1096" t="s">
        <v>94</v>
      </c>
      <c r="S12" s="1097"/>
      <c r="T12" s="1096" t="s">
        <v>829</v>
      </c>
      <c r="U12" s="1097"/>
    </row>
    <row r="13" spans="1:23" ht="33.75" customHeight="1" x14ac:dyDescent="0.2">
      <c r="A13" s="384" t="s">
        <v>178</v>
      </c>
      <c r="B13" s="383" t="s">
        <v>252</v>
      </c>
      <c r="C13" s="383" t="s">
        <v>180</v>
      </c>
      <c r="D13" s="383" t="s">
        <v>252</v>
      </c>
      <c r="E13" s="383" t="s">
        <v>180</v>
      </c>
      <c r="F13" s="383" t="s">
        <v>252</v>
      </c>
      <c r="G13" s="383" t="s">
        <v>180</v>
      </c>
      <c r="H13" s="383" t="s">
        <v>252</v>
      </c>
      <c r="I13" s="383" t="s">
        <v>180</v>
      </c>
      <c r="J13" s="383" t="s">
        <v>252</v>
      </c>
      <c r="K13" s="383" t="s">
        <v>180</v>
      </c>
      <c r="L13" s="383" t="s">
        <v>252</v>
      </c>
      <c r="M13" s="383" t="s">
        <v>180</v>
      </c>
      <c r="N13" s="383" t="s">
        <v>252</v>
      </c>
      <c r="O13" s="383" t="s">
        <v>180</v>
      </c>
      <c r="P13" s="383" t="s">
        <v>252</v>
      </c>
      <c r="Q13" s="383" t="s">
        <v>180</v>
      </c>
      <c r="R13" s="383" t="s">
        <v>252</v>
      </c>
      <c r="S13" s="383" t="s">
        <v>180</v>
      </c>
      <c r="T13" s="383" t="s">
        <v>252</v>
      </c>
      <c r="U13" s="383" t="s">
        <v>180</v>
      </c>
    </row>
    <row r="14" spans="1:23" ht="27.75" customHeight="1" x14ac:dyDescent="0.2">
      <c r="A14" s="385" t="s">
        <v>548</v>
      </c>
      <c r="B14" s="386">
        <f t="shared" ref="B14:C16" si="0">SUM(D14,F14,H14,J14,L14,N14,P14,R14)</f>
        <v>337</v>
      </c>
      <c r="C14" s="386">
        <f t="shared" si="0"/>
        <v>406</v>
      </c>
      <c r="D14" s="34">
        <v>0</v>
      </c>
      <c r="E14" s="34">
        <v>3</v>
      </c>
      <c r="F14" s="34">
        <v>1</v>
      </c>
      <c r="G14" s="34">
        <v>1</v>
      </c>
      <c r="H14" s="34">
        <v>102</v>
      </c>
      <c r="I14" s="34">
        <v>121</v>
      </c>
      <c r="J14" s="34">
        <v>1</v>
      </c>
      <c r="K14" s="34">
        <v>1</v>
      </c>
      <c r="L14" s="34">
        <v>209</v>
      </c>
      <c r="M14" s="34">
        <v>250</v>
      </c>
      <c r="N14" s="34"/>
      <c r="O14" s="34"/>
      <c r="P14" s="34">
        <v>9</v>
      </c>
      <c r="Q14" s="34">
        <v>13</v>
      </c>
      <c r="R14" s="34">
        <v>15</v>
      </c>
      <c r="S14" s="34">
        <v>17</v>
      </c>
      <c r="T14" s="34">
        <v>12</v>
      </c>
      <c r="U14" s="34">
        <v>19</v>
      </c>
      <c r="V14" s="387" t="str">
        <f t="shared" ref="V14:V20" si="1">+IF(B14&gt;C14,"Caution! # Positive cannot be greater than Responses","")</f>
        <v/>
      </c>
      <c r="W14" s="387" t="str">
        <f>IF(B14="","",IF(B14=0,"",IF(B14/C14&lt;&gt;Table11!F9,"Problem! Number reported does not match that reported on Table 11","")))</f>
        <v/>
      </c>
    </row>
    <row r="15" spans="1:23" ht="39" customHeight="1" x14ac:dyDescent="0.2">
      <c r="A15" s="385" t="s">
        <v>549</v>
      </c>
      <c r="B15" s="386">
        <f t="shared" si="0"/>
        <v>320</v>
      </c>
      <c r="C15" s="386">
        <f t="shared" si="0"/>
        <v>395</v>
      </c>
      <c r="D15" s="34">
        <v>0</v>
      </c>
      <c r="E15" s="34">
        <v>3</v>
      </c>
      <c r="F15" s="34">
        <v>1</v>
      </c>
      <c r="G15" s="34">
        <v>1</v>
      </c>
      <c r="H15" s="34">
        <v>92</v>
      </c>
      <c r="I15" s="34">
        <v>114</v>
      </c>
      <c r="J15" s="34">
        <v>0</v>
      </c>
      <c r="K15" s="34">
        <v>1</v>
      </c>
      <c r="L15" s="34">
        <v>203</v>
      </c>
      <c r="M15" s="34">
        <v>247</v>
      </c>
      <c r="N15" s="34"/>
      <c r="O15" s="34"/>
      <c r="P15" s="34">
        <v>10</v>
      </c>
      <c r="Q15" s="34">
        <v>13</v>
      </c>
      <c r="R15" s="34">
        <v>14</v>
      </c>
      <c r="S15" s="34">
        <v>16</v>
      </c>
      <c r="T15" s="34">
        <v>15</v>
      </c>
      <c r="U15" s="34">
        <v>20</v>
      </c>
      <c r="V15" s="387" t="str">
        <f t="shared" si="1"/>
        <v/>
      </c>
      <c r="W15" s="387" t="str">
        <f>IF(B15="","",IF(B15=0,"",IF(B15/C15&lt;&gt;Table11!F10,"Problem! Number reported does not match that reported on Table 11","")))</f>
        <v/>
      </c>
    </row>
    <row r="16" spans="1:23" ht="26.25" customHeight="1" x14ac:dyDescent="0.2">
      <c r="A16" s="385" t="s">
        <v>550</v>
      </c>
      <c r="B16" s="386">
        <f t="shared" si="0"/>
        <v>266</v>
      </c>
      <c r="C16" s="386">
        <f t="shared" si="0"/>
        <v>384</v>
      </c>
      <c r="D16" s="34">
        <v>0</v>
      </c>
      <c r="E16" s="34">
        <v>3</v>
      </c>
      <c r="F16" s="34">
        <v>1</v>
      </c>
      <c r="G16" s="34">
        <v>1</v>
      </c>
      <c r="H16" s="34">
        <v>78</v>
      </c>
      <c r="I16" s="34">
        <v>116</v>
      </c>
      <c r="J16" s="34">
        <v>0</v>
      </c>
      <c r="K16" s="34">
        <v>1</v>
      </c>
      <c r="L16" s="34">
        <v>165</v>
      </c>
      <c r="M16" s="34">
        <v>236</v>
      </c>
      <c r="N16" s="34"/>
      <c r="O16" s="34"/>
      <c r="P16" s="34">
        <v>8</v>
      </c>
      <c r="Q16" s="34">
        <v>12</v>
      </c>
      <c r="R16" s="34">
        <v>14</v>
      </c>
      <c r="S16" s="34">
        <v>15</v>
      </c>
      <c r="T16" s="34">
        <v>14</v>
      </c>
      <c r="U16" s="34">
        <v>20</v>
      </c>
      <c r="V16" s="387" t="str">
        <f t="shared" si="1"/>
        <v/>
      </c>
      <c r="W16" s="387" t="str">
        <f>IF(B16="","",IF(B16=0,"",IF(B16/C16&lt;&gt;Table11!F11,"Problem! Number reported does not match that reported on Table 11","")))</f>
        <v/>
      </c>
    </row>
    <row r="17" spans="1:23" ht="39" customHeight="1" x14ac:dyDescent="0.2">
      <c r="A17" s="385" t="s">
        <v>552</v>
      </c>
      <c r="B17" s="386">
        <f t="shared" ref="B17:C20" si="2">SUM(D17,F17,H17,J17,L17,N17,P17,R17)</f>
        <v>274</v>
      </c>
      <c r="C17" s="386">
        <f t="shared" si="2"/>
        <v>368</v>
      </c>
      <c r="D17" s="34">
        <v>0</v>
      </c>
      <c r="E17" s="34">
        <v>2</v>
      </c>
      <c r="F17" s="34">
        <v>1</v>
      </c>
      <c r="G17" s="34">
        <v>1</v>
      </c>
      <c r="H17" s="34">
        <v>81</v>
      </c>
      <c r="I17" s="34">
        <v>108</v>
      </c>
      <c r="J17" s="34">
        <v>0</v>
      </c>
      <c r="K17" s="34">
        <v>1</v>
      </c>
      <c r="L17" s="34">
        <v>171</v>
      </c>
      <c r="M17" s="34">
        <v>230</v>
      </c>
      <c r="N17" s="34"/>
      <c r="O17" s="34"/>
      <c r="P17" s="34">
        <v>8</v>
      </c>
      <c r="Q17" s="34">
        <v>11</v>
      </c>
      <c r="R17" s="34">
        <v>13</v>
      </c>
      <c r="S17" s="34">
        <v>15</v>
      </c>
      <c r="T17" s="34">
        <v>15</v>
      </c>
      <c r="U17" s="34">
        <v>17</v>
      </c>
      <c r="V17" s="387" t="str">
        <f t="shared" si="1"/>
        <v/>
      </c>
      <c r="W17" s="387" t="str">
        <f>IF(B17="","",IF(B17=0,"",IF(B17/C17&lt;&gt;Table11!F12,"Problem! Number reported does not match that reported on Table 11","")))</f>
        <v/>
      </c>
    </row>
    <row r="18" spans="1:23" ht="36" customHeight="1" x14ac:dyDescent="0.2">
      <c r="A18" s="385" t="s">
        <v>553</v>
      </c>
      <c r="B18" s="386">
        <f t="shared" si="2"/>
        <v>344</v>
      </c>
      <c r="C18" s="386">
        <f t="shared" si="2"/>
        <v>409</v>
      </c>
      <c r="D18" s="34">
        <v>0</v>
      </c>
      <c r="E18" s="34">
        <v>1</v>
      </c>
      <c r="F18" s="34">
        <v>1</v>
      </c>
      <c r="G18" s="34">
        <v>1</v>
      </c>
      <c r="H18" s="34">
        <v>104</v>
      </c>
      <c r="I18" s="34">
        <v>123</v>
      </c>
      <c r="J18" s="34">
        <v>0</v>
      </c>
      <c r="K18" s="34">
        <v>1</v>
      </c>
      <c r="L18" s="34">
        <v>214</v>
      </c>
      <c r="M18" s="34">
        <v>253</v>
      </c>
      <c r="N18" s="34"/>
      <c r="O18" s="34"/>
      <c r="P18" s="34">
        <v>10</v>
      </c>
      <c r="Q18" s="34">
        <v>13</v>
      </c>
      <c r="R18" s="34">
        <v>15</v>
      </c>
      <c r="S18" s="34">
        <v>17</v>
      </c>
      <c r="T18" s="34">
        <v>15</v>
      </c>
      <c r="U18" s="34">
        <v>19</v>
      </c>
      <c r="V18" s="387" t="str">
        <f t="shared" si="1"/>
        <v/>
      </c>
      <c r="W18" s="387" t="str">
        <f>IF(B18="","",IF(B18=0,"",IF(B18/C18&lt;&gt;Table11!F13,"Problem! Number reported does not match that reported on Table 11","")))</f>
        <v/>
      </c>
    </row>
    <row r="19" spans="1:23" ht="28.5" customHeight="1" x14ac:dyDescent="0.2">
      <c r="A19" s="897" t="s">
        <v>253</v>
      </c>
      <c r="B19" s="386">
        <f t="shared" si="2"/>
        <v>247</v>
      </c>
      <c r="C19" s="386">
        <f t="shared" si="2"/>
        <v>392</v>
      </c>
      <c r="D19" s="34">
        <v>0</v>
      </c>
      <c r="E19" s="34">
        <v>3</v>
      </c>
      <c r="F19" s="34">
        <v>1</v>
      </c>
      <c r="G19" s="34">
        <v>1</v>
      </c>
      <c r="H19" s="34">
        <v>79</v>
      </c>
      <c r="I19" s="34">
        <v>119</v>
      </c>
      <c r="J19" s="34">
        <v>0</v>
      </c>
      <c r="K19" s="34">
        <v>1</v>
      </c>
      <c r="L19" s="34">
        <v>147</v>
      </c>
      <c r="M19" s="34">
        <v>240</v>
      </c>
      <c r="N19" s="34"/>
      <c r="O19" s="34"/>
      <c r="P19" s="34">
        <v>8</v>
      </c>
      <c r="Q19" s="34">
        <v>13</v>
      </c>
      <c r="R19" s="34">
        <v>12</v>
      </c>
      <c r="S19" s="34">
        <v>15</v>
      </c>
      <c r="T19" s="34">
        <v>11</v>
      </c>
      <c r="U19" s="34">
        <v>19</v>
      </c>
      <c r="V19" s="387" t="str">
        <f t="shared" si="1"/>
        <v/>
      </c>
      <c r="W19" s="387" t="str">
        <f>IF(B19="","",IF(B19=0,"",IF(B19/C19&lt;&gt;Table9!E9,"Problem! Number reported does not match that reported on Table 9SC","")))</f>
        <v/>
      </c>
    </row>
    <row r="20" spans="1:23" ht="22.5" customHeight="1" x14ac:dyDescent="0.2">
      <c r="A20" s="897" t="s">
        <v>254</v>
      </c>
      <c r="B20" s="386">
        <f t="shared" si="2"/>
        <v>267</v>
      </c>
      <c r="C20" s="386">
        <f t="shared" si="2"/>
        <v>397</v>
      </c>
      <c r="D20" s="34">
        <v>0</v>
      </c>
      <c r="E20" s="34">
        <v>3</v>
      </c>
      <c r="F20" s="34">
        <v>1</v>
      </c>
      <c r="G20" s="34">
        <v>1</v>
      </c>
      <c r="H20" s="34">
        <v>74</v>
      </c>
      <c r="I20" s="34">
        <v>117</v>
      </c>
      <c r="J20" s="34">
        <v>0</v>
      </c>
      <c r="K20" s="34">
        <v>1</v>
      </c>
      <c r="L20" s="34">
        <v>172</v>
      </c>
      <c r="M20" s="34">
        <v>248</v>
      </c>
      <c r="N20" s="34"/>
      <c r="O20" s="34"/>
      <c r="P20" s="34">
        <v>7</v>
      </c>
      <c r="Q20" s="34">
        <v>12</v>
      </c>
      <c r="R20" s="34">
        <v>13</v>
      </c>
      <c r="S20" s="34">
        <v>15</v>
      </c>
      <c r="T20" s="34">
        <v>12</v>
      </c>
      <c r="U20" s="34">
        <v>20</v>
      </c>
      <c r="V20" s="387" t="str">
        <f t="shared" si="1"/>
        <v/>
      </c>
      <c r="W20" s="387" t="str">
        <f>IF(B20="","",IF(B20=0,"",IF(B20/C20&lt;&gt;Table9!E10,"Problem! Number reported does not match that reported on Table 9SC","")))</f>
        <v/>
      </c>
    </row>
    <row r="21" spans="1:23" ht="5.25" customHeight="1" x14ac:dyDescent="0.2">
      <c r="A21" s="388"/>
      <c r="B21" s="389"/>
      <c r="C21" s="389"/>
      <c r="D21" s="390"/>
      <c r="E21" s="390"/>
      <c r="F21" s="390"/>
      <c r="G21" s="390"/>
      <c r="H21" s="390"/>
      <c r="I21" s="390"/>
      <c r="J21" s="390"/>
      <c r="K21" s="390"/>
      <c r="L21" s="390"/>
      <c r="M21" s="389"/>
      <c r="N21" s="389"/>
      <c r="O21" s="389"/>
      <c r="P21" s="389"/>
      <c r="Q21" s="389"/>
      <c r="R21" s="389"/>
      <c r="S21" s="389"/>
      <c r="T21" s="387"/>
      <c r="U21" s="387"/>
    </row>
    <row r="22" spans="1:23" ht="23.25" customHeight="1" x14ac:dyDescent="0.2">
      <c r="A22" s="1111" t="s">
        <v>255</v>
      </c>
      <c r="B22" s="1112"/>
      <c r="C22" s="1112"/>
      <c r="D22" s="1112"/>
      <c r="E22" s="1112"/>
      <c r="F22" s="1112"/>
      <c r="G22" s="1112"/>
      <c r="H22" s="1112"/>
      <c r="I22" s="1112"/>
      <c r="J22" s="1112"/>
      <c r="K22" s="1112"/>
      <c r="L22" s="1112"/>
      <c r="M22" s="391"/>
      <c r="N22" s="391"/>
      <c r="O22" s="391"/>
      <c r="P22" s="391"/>
      <c r="Q22" s="391"/>
      <c r="R22" s="391"/>
      <c r="S22" s="391"/>
      <c r="T22" s="391"/>
      <c r="U22" s="391"/>
    </row>
    <row r="23" spans="1:23" ht="6" customHeight="1" x14ac:dyDescent="0.2">
      <c r="A23" s="1104"/>
      <c r="B23" s="1105"/>
      <c r="C23" s="1105"/>
      <c r="D23" s="1106"/>
      <c r="E23" s="1106"/>
      <c r="F23" s="1106"/>
      <c r="G23" s="1106"/>
      <c r="H23" s="1107"/>
      <c r="I23" s="1107"/>
      <c r="J23" s="1107"/>
      <c r="K23" s="1107"/>
      <c r="L23" s="1107"/>
      <c r="M23" s="1107"/>
      <c r="N23" s="1107"/>
      <c r="O23" s="1107"/>
      <c r="P23" s="1107"/>
      <c r="Q23" s="1107"/>
      <c r="R23" s="1107"/>
      <c r="S23" s="1107"/>
      <c r="T23" s="387"/>
      <c r="U23" s="387"/>
    </row>
    <row r="24" spans="1:23" ht="5.25" customHeight="1" x14ac:dyDescent="0.2">
      <c r="A24" s="392"/>
      <c r="B24" s="377"/>
      <c r="C24" s="377"/>
      <c r="D24" s="393"/>
      <c r="E24" s="393"/>
      <c r="F24" s="393"/>
      <c r="G24" s="393"/>
      <c r="H24" s="394"/>
      <c r="I24" s="394"/>
      <c r="J24" s="394"/>
      <c r="K24" s="394"/>
      <c r="L24" s="394"/>
      <c r="M24" s="394"/>
      <c r="N24" s="394"/>
      <c r="O24" s="394"/>
      <c r="P24" s="394"/>
      <c r="Q24" s="394"/>
      <c r="R24" s="394"/>
      <c r="S24" s="394"/>
      <c r="T24" s="387"/>
      <c r="U24" s="387"/>
    </row>
    <row r="25" spans="1:23" ht="35.25" customHeight="1" x14ac:dyDescent="0.2">
      <c r="A25" s="395" t="s">
        <v>250</v>
      </c>
      <c r="B25" s="1098" t="s">
        <v>83</v>
      </c>
      <c r="C25" s="1099"/>
      <c r="D25" s="1100" t="s">
        <v>84</v>
      </c>
      <c r="E25" s="1099"/>
      <c r="F25" s="1100" t="s">
        <v>85</v>
      </c>
      <c r="G25" s="1101"/>
      <c r="H25" s="1098" t="s">
        <v>86</v>
      </c>
      <c r="I25" s="1102"/>
      <c r="J25" s="1103" t="s">
        <v>87</v>
      </c>
      <c r="K25" s="1097"/>
      <c r="L25" s="1096" t="s">
        <v>88</v>
      </c>
      <c r="M25" s="1097"/>
      <c r="N25" s="1096" t="s">
        <v>551</v>
      </c>
      <c r="O25" s="1097"/>
      <c r="P25" s="1096" t="s">
        <v>251</v>
      </c>
      <c r="Q25" s="1097"/>
      <c r="R25" s="1096" t="s">
        <v>94</v>
      </c>
      <c r="S25" s="1097"/>
      <c r="T25" s="1096" t="s">
        <v>829</v>
      </c>
      <c r="U25" s="1097"/>
      <c r="V25" s="387"/>
      <c r="W25" s="387"/>
    </row>
    <row r="26" spans="1:23" ht="33.75" x14ac:dyDescent="0.2">
      <c r="A26" s="396" t="s">
        <v>255</v>
      </c>
      <c r="B26" s="383" t="s">
        <v>252</v>
      </c>
      <c r="C26" s="383" t="s">
        <v>180</v>
      </c>
      <c r="D26" s="383" t="s">
        <v>252</v>
      </c>
      <c r="E26" s="383" t="s">
        <v>180</v>
      </c>
      <c r="F26" s="383" t="s">
        <v>252</v>
      </c>
      <c r="G26" s="383" t="s">
        <v>180</v>
      </c>
      <c r="H26" s="383" t="s">
        <v>252</v>
      </c>
      <c r="I26" s="383" t="s">
        <v>180</v>
      </c>
      <c r="J26" s="383" t="s">
        <v>252</v>
      </c>
      <c r="K26" s="383" t="s">
        <v>180</v>
      </c>
      <c r="L26" s="383" t="s">
        <v>252</v>
      </c>
      <c r="M26" s="383" t="s">
        <v>180</v>
      </c>
      <c r="N26" s="383" t="s">
        <v>252</v>
      </c>
      <c r="O26" s="383" t="s">
        <v>180</v>
      </c>
      <c r="P26" s="383" t="s">
        <v>252</v>
      </c>
      <c r="Q26" s="383" t="s">
        <v>180</v>
      </c>
      <c r="R26" s="383" t="s">
        <v>252</v>
      </c>
      <c r="S26" s="383" t="s">
        <v>180</v>
      </c>
      <c r="T26" s="383" t="s">
        <v>252</v>
      </c>
      <c r="U26" s="383" t="s">
        <v>180</v>
      </c>
      <c r="V26" s="387"/>
      <c r="W26" s="387"/>
    </row>
    <row r="27" spans="1:23" ht="29.25" customHeight="1" x14ac:dyDescent="0.2">
      <c r="A27" s="385" t="s">
        <v>215</v>
      </c>
      <c r="B27" s="386">
        <f t="shared" ref="B27:C33" si="3">SUM(D27,F27,H27,J27,L27,N27,P27,R27)</f>
        <v>217</v>
      </c>
      <c r="C27" s="386">
        <f t="shared" si="3"/>
        <v>255</v>
      </c>
      <c r="D27" s="35">
        <v>3</v>
      </c>
      <c r="E27" s="35">
        <v>3</v>
      </c>
      <c r="F27" s="35">
        <v>1</v>
      </c>
      <c r="G27" s="35">
        <v>2</v>
      </c>
      <c r="H27" s="35">
        <v>47</v>
      </c>
      <c r="I27" s="35">
        <v>54</v>
      </c>
      <c r="J27" s="35">
        <v>2</v>
      </c>
      <c r="K27" s="35">
        <v>2</v>
      </c>
      <c r="L27" s="35">
        <v>138</v>
      </c>
      <c r="M27" s="35">
        <v>163</v>
      </c>
      <c r="N27" s="35">
        <v>0</v>
      </c>
      <c r="O27" s="35">
        <v>0</v>
      </c>
      <c r="P27" s="35">
        <v>18</v>
      </c>
      <c r="Q27" s="35">
        <v>21</v>
      </c>
      <c r="R27" s="35">
        <v>8</v>
      </c>
      <c r="S27" s="35">
        <v>10</v>
      </c>
      <c r="T27" s="35">
        <v>35</v>
      </c>
      <c r="U27" s="35">
        <v>43</v>
      </c>
      <c r="V27" s="387" t="str">
        <f t="shared" ref="V27:V33" si="4">+IF(B27&gt;C27,"Caution! # Positive cannot be greater than Responses","")</f>
        <v/>
      </c>
      <c r="W27" s="387" t="str">
        <f>IF(B27="","",IF(B27=0,"",IF(B27/C27&lt;&gt;Table11!F16,"Problem! Number reported does not match that reported on Table 11","")))</f>
        <v/>
      </c>
    </row>
    <row r="28" spans="1:23" ht="33.75" x14ac:dyDescent="0.2">
      <c r="A28" s="385" t="s">
        <v>554</v>
      </c>
      <c r="B28" s="386">
        <f t="shared" si="3"/>
        <v>200</v>
      </c>
      <c r="C28" s="386">
        <f t="shared" si="3"/>
        <v>259</v>
      </c>
      <c r="D28" s="35">
        <v>3</v>
      </c>
      <c r="E28" s="35">
        <v>3</v>
      </c>
      <c r="F28" s="35">
        <v>2</v>
      </c>
      <c r="G28" s="35">
        <v>2</v>
      </c>
      <c r="H28" s="35">
        <v>46</v>
      </c>
      <c r="I28" s="35">
        <v>57</v>
      </c>
      <c r="J28" s="35">
        <v>1</v>
      </c>
      <c r="K28" s="35">
        <v>2</v>
      </c>
      <c r="L28" s="35">
        <v>124</v>
      </c>
      <c r="M28" s="35">
        <v>163</v>
      </c>
      <c r="N28" s="35">
        <v>0</v>
      </c>
      <c r="O28" s="35">
        <v>0</v>
      </c>
      <c r="P28" s="35">
        <v>15</v>
      </c>
      <c r="Q28" s="35">
        <v>21</v>
      </c>
      <c r="R28" s="35">
        <v>9</v>
      </c>
      <c r="S28" s="35">
        <v>11</v>
      </c>
      <c r="T28" s="35">
        <v>32</v>
      </c>
      <c r="U28" s="35">
        <v>44</v>
      </c>
      <c r="V28" s="387" t="str">
        <f t="shared" si="4"/>
        <v/>
      </c>
      <c r="W28" s="387" t="str">
        <f>IF(B28="","",IF(B28=0,"",IF(B28/C28&lt;&gt;Table11!F17,"Problem! Number reported does not match that reported on Table 11","")))</f>
        <v/>
      </c>
    </row>
    <row r="29" spans="1:23" ht="28.5" customHeight="1" x14ac:dyDescent="0.2">
      <c r="A29" s="385" t="s">
        <v>550</v>
      </c>
      <c r="B29" s="386">
        <f t="shared" si="3"/>
        <v>165</v>
      </c>
      <c r="C29" s="386">
        <f t="shared" si="3"/>
        <v>260</v>
      </c>
      <c r="D29" s="35">
        <v>2</v>
      </c>
      <c r="E29" s="35">
        <v>3</v>
      </c>
      <c r="F29" s="35">
        <v>2</v>
      </c>
      <c r="G29" s="35">
        <v>2</v>
      </c>
      <c r="H29" s="35">
        <v>27</v>
      </c>
      <c r="I29" s="35">
        <v>56</v>
      </c>
      <c r="J29" s="35">
        <v>2</v>
      </c>
      <c r="K29" s="35">
        <v>2</v>
      </c>
      <c r="L29" s="35">
        <v>109</v>
      </c>
      <c r="M29" s="35">
        <v>165</v>
      </c>
      <c r="N29" s="35">
        <v>0</v>
      </c>
      <c r="O29" s="35">
        <v>0</v>
      </c>
      <c r="P29" s="35">
        <v>14</v>
      </c>
      <c r="Q29" s="35">
        <v>21</v>
      </c>
      <c r="R29" s="35">
        <v>9</v>
      </c>
      <c r="S29" s="35">
        <v>11</v>
      </c>
      <c r="T29" s="35">
        <v>32</v>
      </c>
      <c r="U29" s="35">
        <v>45</v>
      </c>
      <c r="V29" s="387" t="str">
        <f t="shared" si="4"/>
        <v/>
      </c>
      <c r="W29" s="387" t="str">
        <f>IF(B29="","",IF(B29=0,"",IF(B29/C29&lt;&gt;Table11!F18,"Problem! Number reported does not match that reported on Table 11","")))</f>
        <v/>
      </c>
    </row>
    <row r="30" spans="1:23" ht="48" customHeight="1" x14ac:dyDescent="0.2">
      <c r="A30" s="397" t="s">
        <v>555</v>
      </c>
      <c r="B30" s="386">
        <f t="shared" si="3"/>
        <v>218</v>
      </c>
      <c r="C30" s="386">
        <f t="shared" si="3"/>
        <v>256</v>
      </c>
      <c r="D30" s="35">
        <v>3</v>
      </c>
      <c r="E30" s="35">
        <v>3</v>
      </c>
      <c r="F30" s="35">
        <v>2</v>
      </c>
      <c r="G30" s="35">
        <v>2</v>
      </c>
      <c r="H30" s="35">
        <v>51</v>
      </c>
      <c r="I30" s="35">
        <v>57</v>
      </c>
      <c r="J30" s="35">
        <v>2</v>
      </c>
      <c r="K30" s="35">
        <v>2</v>
      </c>
      <c r="L30" s="35">
        <v>135</v>
      </c>
      <c r="M30" s="35">
        <v>160</v>
      </c>
      <c r="N30" s="35">
        <v>0</v>
      </c>
      <c r="O30" s="35">
        <v>0</v>
      </c>
      <c r="P30" s="35">
        <v>16</v>
      </c>
      <c r="Q30" s="35">
        <v>21</v>
      </c>
      <c r="R30" s="35">
        <v>9</v>
      </c>
      <c r="S30" s="35">
        <v>11</v>
      </c>
      <c r="T30" s="35">
        <v>36</v>
      </c>
      <c r="U30" s="35">
        <v>43</v>
      </c>
      <c r="V30" s="387" t="str">
        <f t="shared" si="4"/>
        <v/>
      </c>
      <c r="W30" s="387" t="str">
        <f>IF(B30="","",IF(B30=0,"",IF(B30/C30&lt;&gt;Table11!F19,"Problem! Number reported does not match that reported on Table 11","")))</f>
        <v/>
      </c>
    </row>
    <row r="31" spans="1:23" ht="40.5" customHeight="1" x14ac:dyDescent="0.2">
      <c r="A31" s="398" t="s">
        <v>556</v>
      </c>
      <c r="B31" s="386">
        <f t="shared" si="3"/>
        <v>216</v>
      </c>
      <c r="C31" s="386">
        <f t="shared" si="3"/>
        <v>228</v>
      </c>
      <c r="D31" s="35">
        <v>3</v>
      </c>
      <c r="E31" s="35">
        <v>3</v>
      </c>
      <c r="F31" s="35">
        <v>2</v>
      </c>
      <c r="G31" s="35">
        <v>2</v>
      </c>
      <c r="H31" s="35">
        <v>51</v>
      </c>
      <c r="I31" s="35">
        <v>52</v>
      </c>
      <c r="J31" s="35">
        <v>2</v>
      </c>
      <c r="K31" s="35">
        <v>2</v>
      </c>
      <c r="L31" s="35">
        <v>133</v>
      </c>
      <c r="M31" s="35">
        <v>142</v>
      </c>
      <c r="N31" s="35">
        <v>0</v>
      </c>
      <c r="O31" s="35">
        <v>0</v>
      </c>
      <c r="P31" s="35">
        <v>17</v>
      </c>
      <c r="Q31" s="35">
        <v>18</v>
      </c>
      <c r="R31" s="35">
        <v>8</v>
      </c>
      <c r="S31" s="35">
        <v>9</v>
      </c>
      <c r="T31" s="35">
        <v>35</v>
      </c>
      <c r="U31" s="35">
        <v>39</v>
      </c>
      <c r="V31" s="387" t="str">
        <f t="shared" si="4"/>
        <v/>
      </c>
      <c r="W31" s="387" t="str">
        <f>IF(B31="","",IF(B31=0,"",IF(B31/C31&lt;&gt;Table11!F20,"Problem! Number reported does not match that reported on Table 11","")))</f>
        <v/>
      </c>
    </row>
    <row r="32" spans="1:23" ht="27.75" customHeight="1" x14ac:dyDescent="0.2">
      <c r="A32" s="897" t="s">
        <v>253</v>
      </c>
      <c r="B32" s="386">
        <f t="shared" si="3"/>
        <v>221</v>
      </c>
      <c r="C32" s="386">
        <f t="shared" si="3"/>
        <v>257</v>
      </c>
      <c r="D32" s="35">
        <v>1</v>
      </c>
      <c r="E32" s="35">
        <v>2</v>
      </c>
      <c r="F32" s="35">
        <v>2</v>
      </c>
      <c r="G32" s="35">
        <v>2</v>
      </c>
      <c r="H32" s="35">
        <v>47</v>
      </c>
      <c r="I32" s="35">
        <v>56</v>
      </c>
      <c r="J32" s="35">
        <v>2</v>
      </c>
      <c r="K32" s="35">
        <v>2</v>
      </c>
      <c r="L32" s="35">
        <v>141</v>
      </c>
      <c r="M32" s="35">
        <v>163</v>
      </c>
      <c r="N32" s="35">
        <v>0</v>
      </c>
      <c r="O32" s="35">
        <v>0</v>
      </c>
      <c r="P32" s="35">
        <v>20</v>
      </c>
      <c r="Q32" s="35">
        <v>22</v>
      </c>
      <c r="R32" s="35">
        <v>8</v>
      </c>
      <c r="S32" s="35">
        <v>10</v>
      </c>
      <c r="T32" s="35">
        <v>37</v>
      </c>
      <c r="U32" s="35">
        <v>42</v>
      </c>
      <c r="V32" s="387" t="str">
        <f t="shared" si="4"/>
        <v/>
      </c>
      <c r="W32" s="387" t="str">
        <f>IF(B32="","",IF(B32=0,"",IF(B32/C32&lt;&gt;Table9!E13,"Problem! Number reported does not match that reported on Table 9SC","")))</f>
        <v/>
      </c>
    </row>
    <row r="33" spans="1:23" ht="27.75" customHeight="1" x14ac:dyDescent="0.2">
      <c r="A33" s="897" t="s">
        <v>254</v>
      </c>
      <c r="B33" s="386">
        <f t="shared" si="3"/>
        <v>168</v>
      </c>
      <c r="C33" s="386">
        <f t="shared" si="3"/>
        <v>254</v>
      </c>
      <c r="D33" s="898">
        <v>2</v>
      </c>
      <c r="E33" s="898">
        <v>3</v>
      </c>
      <c r="F33" s="898">
        <v>2</v>
      </c>
      <c r="G33" s="898">
        <v>2</v>
      </c>
      <c r="H33" s="898">
        <v>30</v>
      </c>
      <c r="I33" s="898">
        <v>54</v>
      </c>
      <c r="J33" s="898">
        <v>2</v>
      </c>
      <c r="K33" s="898">
        <v>2</v>
      </c>
      <c r="L33" s="898">
        <v>112</v>
      </c>
      <c r="M33" s="898">
        <v>162</v>
      </c>
      <c r="N33" s="898">
        <v>0</v>
      </c>
      <c r="O33" s="898">
        <v>0</v>
      </c>
      <c r="P33" s="898">
        <v>12</v>
      </c>
      <c r="Q33" s="898">
        <v>20</v>
      </c>
      <c r="R33" s="898">
        <v>8</v>
      </c>
      <c r="S33" s="898">
        <v>11</v>
      </c>
      <c r="T33" s="898">
        <v>31</v>
      </c>
      <c r="U33" s="898">
        <v>44</v>
      </c>
      <c r="V33" s="387" t="str">
        <f t="shared" si="4"/>
        <v/>
      </c>
      <c r="W33" s="387" t="str">
        <f>IF(B33="","",IF(B33=0,"",IF(B33/C33&lt;&gt;Table9!E14,"Problem! Number reported does not match that reported on Table 9SC","")))</f>
        <v/>
      </c>
    </row>
    <row r="34" spans="1:23" ht="28.9" customHeight="1" x14ac:dyDescent="0.2">
      <c r="A34" s="303" t="s">
        <v>176</v>
      </c>
      <c r="B34" s="1110"/>
      <c r="C34" s="1110"/>
      <c r="D34" s="1110"/>
      <c r="E34" s="1110"/>
      <c r="F34" s="1110"/>
      <c r="G34" s="1110"/>
      <c r="H34" s="1110"/>
      <c r="I34" s="1110"/>
      <c r="J34" s="1110"/>
      <c r="K34" s="1110"/>
      <c r="L34" s="1110"/>
      <c r="M34" s="1110"/>
      <c r="N34" s="1110"/>
      <c r="O34" s="1110"/>
      <c r="P34" s="1110"/>
      <c r="Q34" s="1110"/>
      <c r="R34" s="1110"/>
      <c r="S34" s="1110"/>
      <c r="T34" s="1110"/>
      <c r="U34" s="1110"/>
    </row>
    <row r="35" spans="1:23" x14ac:dyDescent="0.2">
      <c r="A35" s="399"/>
    </row>
    <row r="40" spans="1:23" x14ac:dyDescent="0.2">
      <c r="A40" s="76"/>
    </row>
  </sheetData>
  <mergeCells count="33">
    <mergeCell ref="T12:U12"/>
    <mergeCell ref="B34:U34"/>
    <mergeCell ref="A3:U3"/>
    <mergeCell ref="J12:K12"/>
    <mergeCell ref="L12:M12"/>
    <mergeCell ref="A22:L22"/>
    <mergeCell ref="C7:J7"/>
    <mergeCell ref="L7:S7"/>
    <mergeCell ref="B8:S8"/>
    <mergeCell ref="A9:H9"/>
    <mergeCell ref="A10:C10"/>
    <mergeCell ref="D10:G10"/>
    <mergeCell ref="H10:S10"/>
    <mergeCell ref="R12:S12"/>
    <mergeCell ref="P12:Q12"/>
    <mergeCell ref="N12:O12"/>
    <mergeCell ref="A23:C23"/>
    <mergeCell ref="D23:G23"/>
    <mergeCell ref="H23:S23"/>
    <mergeCell ref="B12:C12"/>
    <mergeCell ref="D12:E12"/>
    <mergeCell ref="F12:G12"/>
    <mergeCell ref="H12:I12"/>
    <mergeCell ref="N25:O25"/>
    <mergeCell ref="R25:S25"/>
    <mergeCell ref="T25:U25"/>
    <mergeCell ref="B25:C25"/>
    <mergeCell ref="D25:E25"/>
    <mergeCell ref="F25:G25"/>
    <mergeCell ref="H25:I25"/>
    <mergeCell ref="J25:K25"/>
    <mergeCell ref="L25:M25"/>
    <mergeCell ref="P25:Q25"/>
  </mergeCells>
  <dataValidations count="13">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34" xr:uid="{882C3F23-BE0B-444E-8442-AA423048BE2E}">
      <formula1>255</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8:S8" xr:uid="{FE361576-6F8B-4229-A08D-14CBC39C8D21}">
      <formula1>2</formula1>
    </dataValidation>
    <dataValidation type="custom" allowBlank="1" showInputMessage="1" showErrorMessage="1" errorTitle="Invalid" error="Responses cannot be less than #Positive " sqref="E14:E20 G14:G20 I14:I20 K14:K20 M14:M20 E32:E33 G32:G33 I32:I33 K32:K33 S32:S33 U32:U33 M32:M33 U14:U20 O14:O20 S14:S20 Q14:Q20 O32:O33 Q32:Q33" xr:uid="{3D5DDA8A-1E93-475E-A33A-A3B9AC6F3F3B}">
      <formula1>E14&gt;=D14</formula1>
    </dataValidation>
    <dataValidation type="custom" allowBlank="1" showInputMessage="1" showErrorMessage="1" errorTitle="Invalid" error="#Positive can not be greater than Responses" sqref="D14:D20 F14:F20 H14:H20 J14:J20 L14:L20 T32:T33 R32:R33 D32:D33 F32:F33 H32:H33 J32:J33 L32:L33 P32:P33 R14:R20 T14:T20 N14:N20 P14:P20 N32:N33" xr:uid="{7E1D9D99-386B-47BB-B978-3DF9B531472A}">
      <formula1>D14&lt;=E14</formula1>
    </dataValidation>
    <dataValidation type="date" operator="greaterThan" allowBlank="1" showInputMessage="1" showErrorMessage="1" errorTitle="INVALID DATE!" error="Report Period End Date cannot be before Begin Date." sqref="L7:S7" xr:uid="{C299437D-B1F3-47D0-8023-551F4F8B77FC}">
      <formula1>C7</formula1>
    </dataValidation>
    <dataValidation type="date" operator="greaterThanOrEqual" allowBlank="1" showInputMessage="1" showErrorMessage="1" errorTitle="INVALID DATE!" error="Please enter a valid Start Date." sqref="C7:J7" xr:uid="{E096F7B9-FF8A-47CB-BF40-6C3DCC5F0482}">
      <formula1>43466</formula1>
    </dataValidation>
    <dataValidation type="custom" allowBlank="1" showErrorMessage="1" errorTitle="CAUTION!" error="DO NOT ENTER! This is an automatically calculated total!" promptTitle="CAUTION!" prompt="DO NOT ENTER! This is an automatically calculated total!" sqref="C14:C20 C27:C33" xr:uid="{15CA9761-B35B-4EB4-84C9-6CA50A5F05F7}">
      <formula1>IF(AC$3=1,SUM(E14,G14,I14,K14,M14,O14,S14),IF(AC$3=2,SUM(E14,G14,I14,K14,M14,O14,S14,U14),""))</formula1>
    </dataValidation>
    <dataValidation type="custom" allowBlank="1" showErrorMessage="1" errorTitle="CAUTION!" error="DO NOT ENTER! This is an automatically calculated total!" promptTitle="CAUTION!" prompt="If RED, this doesn't match with Total on Table 11" sqref="B14:B20 B27:B33" xr:uid="{8B2BE1A1-C9FA-450E-8A55-6D0F60B43C8E}">
      <formula1>IF(AC$3=1,SUM(D14,F14,H14,J14,L14,N14,R14),IF(AC$3=2,SUM(D14,F14,H14,J14,L14,N14,R14,T14,),""))</formula1>
    </dataValidation>
    <dataValidation type="whole" operator="lessThanOrEqual" allowBlank="1" showInputMessage="1" showErrorMessage="1" errorTitle="Invalid" error="#Positive can not be greater than Responses" sqref="D27:D31 T27:T31 R27:R31 P27:P31 N27:N31 L27:L31 J27:J31 H27:H31 F27:F31" xr:uid="{1FBC2366-F479-42C4-B3D7-A4A44EFF3302}">
      <formula1>E27</formula1>
    </dataValidation>
    <dataValidation type="whole" operator="lessThanOrEqual" allowBlank="1" showInputMessage="1" showErrorMessage="1" errorTitle="Invalid" error="#Positive can not be greater than Responses" sqref="D28:D31" xr:uid="{3888B8A2-14FA-4AFD-95A8-7289C0C1C208}">
      <formula1>E27</formula1>
    </dataValidation>
    <dataValidation type="whole" operator="lessThanOrEqual" allowBlank="1" showInputMessage="1" showErrorMessage="1" errorTitle="Invalid" error="#Positive can not be greater than Responses" sqref="R29 R31" xr:uid="{8FFEA250-F993-4501-8C54-1DDA75AF12ED}">
      <formula1>S27</formula1>
    </dataValidation>
    <dataValidation type="whole" operator="lessThanOrEqual" allowBlank="1" showInputMessage="1" showErrorMessage="1" errorTitle="Invalid" error="#Positive can not be greater than Responses" sqref="R30" xr:uid="{64766DDA-B443-498D-A390-35E3FBE93C33}">
      <formula1>S27</formula1>
    </dataValidation>
    <dataValidation type="whole" operator="greaterThanOrEqual" allowBlank="1" showInputMessage="1" showErrorMessage="1" errorTitle="Invalid" error="Responses cannot be less than #Positive " sqref="E27:E31 U27:U31 S27:S31 Q27:Q31 O27:O31 M27:M31 K27:K31 I27:I31 G27:G31" xr:uid="{2CA9CE39-BE0C-4CD4-8DC1-E9617E80D639}">
      <formula1>D27</formula1>
    </dataValidation>
  </dataValidations>
  <pageMargins left="0.75" right="0.75" top="1" bottom="1" header="0.5" footer="0.5"/>
  <pageSetup scale="96" orientation="portrait" r:id="rId1"/>
  <headerFooter alignWithMargins="0">
    <oddFooter>&amp;LFY 2024 Uniform Reporting System (URS)</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F3F0B-72F8-44B4-9DB7-3317F3417DE6}">
  <sheetPr codeName="Sheet20"/>
  <dimension ref="A1:AA96"/>
  <sheetViews>
    <sheetView showGridLines="0" topLeftCell="A76" zoomScaleNormal="100" zoomScaleSheetLayoutView="100" workbookViewId="0">
      <selection activeCell="B44" sqref="B44:E44"/>
    </sheetView>
  </sheetViews>
  <sheetFormatPr defaultRowHeight="12.75" x14ac:dyDescent="0.2"/>
  <cols>
    <col min="1" max="1" width="5.5703125" style="236" customWidth="1"/>
    <col min="2" max="2" width="30.5703125" style="236" customWidth="1"/>
    <col min="3" max="3" width="13.85546875" customWidth="1"/>
    <col min="4" max="4" width="15.7109375" customWidth="1"/>
    <col min="5" max="7" width="13.28515625" customWidth="1"/>
    <col min="8" max="8" width="13.7109375" customWidth="1"/>
    <col min="9" max="17" width="15.28515625" customWidth="1"/>
    <col min="18" max="18" width="13.28515625" customWidth="1"/>
  </cols>
  <sheetData>
    <row r="1" spans="1:22" x14ac:dyDescent="0.2">
      <c r="A1" s="1072" t="s">
        <v>256</v>
      </c>
      <c r="B1" s="1072"/>
      <c r="C1" s="1072"/>
      <c r="D1" s="1072"/>
    </row>
    <row r="2" spans="1:22" x14ac:dyDescent="0.2">
      <c r="A2" s="6"/>
      <c r="B2" s="400"/>
      <c r="C2" s="327"/>
      <c r="D2" s="327"/>
    </row>
    <row r="3" spans="1:22" ht="46.5" customHeight="1" x14ac:dyDescent="0.2">
      <c r="A3" s="1003" t="s">
        <v>569</v>
      </c>
      <c r="B3" s="1003"/>
      <c r="C3" s="1003"/>
      <c r="D3" s="1003"/>
      <c r="E3" s="1003"/>
      <c r="F3" s="1003"/>
      <c r="G3" s="269"/>
      <c r="H3" s="269"/>
      <c r="I3" s="269"/>
      <c r="J3" s="269"/>
      <c r="K3" s="269"/>
      <c r="L3" s="269"/>
      <c r="M3" s="269"/>
      <c r="N3" s="269"/>
      <c r="O3" s="269"/>
      <c r="P3" s="269"/>
      <c r="Q3" s="269"/>
      <c r="R3" s="269"/>
    </row>
    <row r="4" spans="1:22" ht="8.25" customHeight="1" x14ac:dyDescent="0.2">
      <c r="A4"/>
      <c r="B4"/>
    </row>
    <row r="5" spans="1:22" ht="18" customHeight="1" x14ac:dyDescent="0.25">
      <c r="A5" s="401" t="s">
        <v>80</v>
      </c>
      <c r="B5"/>
    </row>
    <row r="6" spans="1:22" ht="8.25" customHeight="1" x14ac:dyDescent="0.2">
      <c r="A6"/>
      <c r="B6"/>
    </row>
    <row r="7" spans="1:22" x14ac:dyDescent="0.2">
      <c r="B7" s="224" t="s">
        <v>753</v>
      </c>
      <c r="C7" s="251"/>
      <c r="D7" s="252"/>
      <c r="E7" s="252"/>
      <c r="F7" s="252"/>
      <c r="G7" s="3"/>
      <c r="H7" s="3"/>
      <c r="I7" s="3"/>
      <c r="J7" s="3"/>
      <c r="K7" s="3"/>
      <c r="L7" s="3"/>
      <c r="M7" s="3"/>
      <c r="N7" s="3"/>
      <c r="O7" s="3"/>
      <c r="P7" s="3"/>
      <c r="Q7" s="3"/>
      <c r="R7" s="3"/>
    </row>
    <row r="8" spans="1:22" x14ac:dyDescent="0.2">
      <c r="B8" s="402" t="s">
        <v>382</v>
      </c>
      <c r="C8" s="233" t="s">
        <v>82</v>
      </c>
      <c r="D8" s="855">
        <v>45108</v>
      </c>
      <c r="E8" s="233" t="s">
        <v>74</v>
      </c>
      <c r="F8" s="855">
        <v>45473</v>
      </c>
      <c r="G8" s="403"/>
      <c r="H8" s="403"/>
      <c r="I8" s="403"/>
      <c r="J8" s="403"/>
      <c r="K8" s="403"/>
      <c r="L8" s="403"/>
      <c r="M8" s="403"/>
      <c r="N8" s="403"/>
      <c r="O8" s="403"/>
      <c r="P8" s="403"/>
      <c r="Q8" s="403"/>
      <c r="R8" s="403"/>
    </row>
    <row r="9" spans="1:22" x14ac:dyDescent="0.2">
      <c r="B9" s="224" t="s">
        <v>75</v>
      </c>
      <c r="C9" s="979" t="s">
        <v>921</v>
      </c>
      <c r="D9" s="990"/>
      <c r="E9" s="990"/>
      <c r="F9" s="991"/>
      <c r="G9" s="403"/>
      <c r="H9" s="403"/>
      <c r="I9" s="403"/>
      <c r="J9" s="403"/>
      <c r="K9" s="403"/>
      <c r="L9" s="403"/>
      <c r="M9" s="403"/>
      <c r="N9" s="403"/>
      <c r="O9" s="403"/>
      <c r="P9" s="403"/>
      <c r="Q9" s="403"/>
      <c r="R9" s="403"/>
    </row>
    <row r="10" spans="1:22" ht="8.4499999999999993" customHeight="1" x14ac:dyDescent="0.2">
      <c r="C10" s="404"/>
      <c r="D10" s="404"/>
    </row>
    <row r="11" spans="1:22" x14ac:dyDescent="0.2">
      <c r="A11" s="327" t="s">
        <v>257</v>
      </c>
      <c r="B11" s="261"/>
      <c r="C11" s="404"/>
      <c r="D11" s="404"/>
    </row>
    <row r="12" spans="1:22" ht="8.4499999999999993" customHeight="1" x14ac:dyDescent="0.2">
      <c r="C12" s="404"/>
      <c r="D12" s="404"/>
    </row>
    <row r="13" spans="1:22" ht="28.9" customHeight="1" x14ac:dyDescent="0.2">
      <c r="A13" s="405">
        <v>1</v>
      </c>
      <c r="B13" s="1143" t="s">
        <v>258</v>
      </c>
      <c r="C13" s="1143"/>
      <c r="D13" s="1143"/>
      <c r="E13" s="1143"/>
      <c r="F13" s="1143"/>
      <c r="G13" s="406"/>
      <c r="H13" s="406"/>
      <c r="I13" s="406"/>
      <c r="J13" s="406"/>
      <c r="K13" s="406"/>
      <c r="L13" s="406"/>
      <c r="M13" s="406"/>
      <c r="N13" s="406"/>
      <c r="O13" s="406"/>
      <c r="P13" s="406"/>
      <c r="Q13" s="406"/>
      <c r="R13" s="406"/>
    </row>
    <row r="14" spans="1:22" x14ac:dyDescent="0.2">
      <c r="B14" s="224"/>
      <c r="C14" s="1144" t="s">
        <v>259</v>
      </c>
      <c r="D14" s="1144"/>
      <c r="E14" s="1144" t="s">
        <v>260</v>
      </c>
      <c r="F14" s="1144"/>
      <c r="G14" s="407"/>
      <c r="H14" s="407"/>
      <c r="I14" s="407"/>
      <c r="J14" s="407"/>
      <c r="K14" s="407"/>
      <c r="L14" s="407"/>
      <c r="M14" s="407"/>
      <c r="N14" s="407"/>
      <c r="O14" s="407"/>
      <c r="P14" s="407"/>
      <c r="Q14" s="407"/>
      <c r="R14" s="407"/>
    </row>
    <row r="15" spans="1:22" s="408" customFormat="1" ht="24" x14ac:dyDescent="0.2">
      <c r="A15" s="407"/>
      <c r="B15" s="222"/>
      <c r="C15" s="223" t="s">
        <v>162</v>
      </c>
      <c r="D15" s="223" t="s">
        <v>163</v>
      </c>
      <c r="E15" s="223" t="s">
        <v>162</v>
      </c>
      <c r="F15" s="223" t="s">
        <v>163</v>
      </c>
      <c r="G15" s="279"/>
      <c r="H15" s="279"/>
      <c r="I15" s="279"/>
      <c r="J15" s="279"/>
      <c r="K15" s="279"/>
      <c r="L15" s="279"/>
      <c r="M15" s="279"/>
      <c r="N15" s="279"/>
      <c r="O15" s="279"/>
      <c r="P15" s="279"/>
      <c r="Q15" s="279"/>
      <c r="R15" s="279"/>
    </row>
    <row r="16" spans="1:22" s="821" customFormat="1" ht="24.75" customHeight="1" x14ac:dyDescent="0.2">
      <c r="A16" s="818"/>
      <c r="B16" s="899" t="s">
        <v>559</v>
      </c>
      <c r="C16" s="819"/>
      <c r="D16" s="819"/>
      <c r="E16" s="819"/>
      <c r="F16" s="819"/>
      <c r="G16" s="820"/>
      <c r="H16" s="820"/>
      <c r="I16" s="820"/>
      <c r="J16" s="820"/>
      <c r="K16" s="820"/>
      <c r="L16" s="820"/>
      <c r="M16" s="820"/>
      <c r="N16" s="820"/>
      <c r="O16" s="820"/>
      <c r="P16" s="820"/>
      <c r="Q16" s="820"/>
      <c r="R16" s="820"/>
      <c r="S16" s="846" t="b">
        <v>0</v>
      </c>
      <c r="T16" s="846" t="b">
        <v>1</v>
      </c>
      <c r="U16" s="846" t="b">
        <v>0</v>
      </c>
      <c r="V16" s="846" t="b">
        <v>1</v>
      </c>
    </row>
    <row r="17" spans="1:27" s="821" customFormat="1" ht="24.75" customHeight="1" x14ac:dyDescent="0.2">
      <c r="A17" s="818"/>
      <c r="B17" s="899" t="s">
        <v>560</v>
      </c>
      <c r="C17" s="819"/>
      <c r="D17" s="819"/>
      <c r="E17" s="819"/>
      <c r="F17" s="819"/>
      <c r="G17" s="820"/>
      <c r="H17" s="820"/>
      <c r="I17" s="820"/>
      <c r="J17" s="820"/>
      <c r="K17" s="820"/>
      <c r="L17" s="820"/>
      <c r="M17" s="820"/>
      <c r="N17" s="820"/>
      <c r="O17" s="820"/>
      <c r="P17" s="820"/>
      <c r="Q17" s="820"/>
      <c r="R17" s="820"/>
      <c r="S17" s="846" t="b">
        <v>0</v>
      </c>
      <c r="T17" s="846" t="b">
        <v>1</v>
      </c>
      <c r="U17" s="846" t="b">
        <v>0</v>
      </c>
      <c r="V17" s="846" t="b">
        <v>1</v>
      </c>
    </row>
    <row r="18" spans="1:27" s="821" customFormat="1" ht="24.75" customHeight="1" x14ac:dyDescent="0.2">
      <c r="A18" s="818"/>
      <c r="B18" s="899" t="s">
        <v>561</v>
      </c>
      <c r="C18" s="819"/>
      <c r="D18" s="819"/>
      <c r="E18" s="819"/>
      <c r="F18" s="819"/>
      <c r="G18" s="820"/>
      <c r="H18" s="820"/>
      <c r="I18" s="820"/>
      <c r="J18" s="820"/>
      <c r="K18" s="820"/>
      <c r="L18" s="820"/>
      <c r="M18" s="820"/>
      <c r="N18" s="820"/>
      <c r="O18" s="820"/>
      <c r="P18" s="820"/>
      <c r="Q18" s="820"/>
      <c r="R18" s="820"/>
      <c r="S18" s="846" t="b">
        <v>1</v>
      </c>
      <c r="T18" s="846" t="b">
        <v>1</v>
      </c>
      <c r="U18" s="846" t="b">
        <v>1</v>
      </c>
      <c r="V18" s="846" t="b">
        <v>1</v>
      </c>
    </row>
    <row r="19" spans="1:27" s="821" customFormat="1" ht="24.75" customHeight="1" x14ac:dyDescent="0.2">
      <c r="A19" s="818"/>
      <c r="B19" s="899" t="s">
        <v>562</v>
      </c>
      <c r="C19" s="819"/>
      <c r="D19" s="819"/>
      <c r="E19" s="819"/>
      <c r="F19" s="819"/>
      <c r="G19" s="820"/>
      <c r="H19" s="820"/>
      <c r="I19" s="820"/>
      <c r="J19" s="820"/>
      <c r="K19" s="820"/>
      <c r="L19" s="820"/>
      <c r="M19" s="820"/>
      <c r="N19" s="820"/>
      <c r="O19" s="820"/>
      <c r="P19" s="820"/>
      <c r="Q19" s="820"/>
      <c r="R19" s="820"/>
      <c r="S19" s="846" t="b">
        <v>1</v>
      </c>
      <c r="T19" s="846" t="b">
        <v>1</v>
      </c>
      <c r="U19" s="846" t="b">
        <v>1</v>
      </c>
      <c r="V19" s="846" t="b">
        <v>1</v>
      </c>
    </row>
    <row r="20" spans="1:27" s="821" customFormat="1" ht="24.75" customHeight="1" x14ac:dyDescent="0.2">
      <c r="A20" s="818"/>
      <c r="B20" s="899" t="s">
        <v>563</v>
      </c>
      <c r="C20" s="819"/>
      <c r="D20" s="819"/>
      <c r="E20" s="819"/>
      <c r="F20" s="819"/>
      <c r="G20" s="820"/>
      <c r="H20" s="820"/>
      <c r="I20" s="820"/>
      <c r="J20" s="820"/>
      <c r="K20" s="820"/>
      <c r="L20" s="820"/>
      <c r="M20" s="820"/>
      <c r="N20" s="820"/>
      <c r="O20" s="820"/>
      <c r="P20" s="820"/>
      <c r="Q20" s="820"/>
      <c r="R20" s="820"/>
      <c r="S20" s="846" t="b">
        <v>1</v>
      </c>
      <c r="T20" s="846" t="b">
        <v>1</v>
      </c>
      <c r="U20" s="846" t="b">
        <v>1</v>
      </c>
      <c r="V20" s="846" t="b">
        <v>1</v>
      </c>
    </row>
    <row r="21" spans="1:27" s="821" customFormat="1" ht="24.75" customHeight="1" x14ac:dyDescent="0.2">
      <c r="A21" s="818"/>
      <c r="B21" s="899" t="s">
        <v>564</v>
      </c>
      <c r="C21" s="819"/>
      <c r="D21" s="819"/>
      <c r="E21" s="819"/>
      <c r="F21" s="819"/>
      <c r="G21" s="820"/>
      <c r="H21" s="820"/>
      <c r="I21" s="820"/>
      <c r="J21" s="820"/>
      <c r="K21" s="820"/>
      <c r="L21" s="820"/>
      <c r="M21" s="820"/>
      <c r="N21" s="820"/>
      <c r="O21" s="820"/>
      <c r="P21" s="820"/>
      <c r="Q21" s="820"/>
      <c r="R21" s="820"/>
      <c r="S21" s="846" t="b">
        <v>1</v>
      </c>
      <c r="T21" s="846" t="b">
        <v>1</v>
      </c>
      <c r="U21" s="846" t="b">
        <v>1</v>
      </c>
      <c r="V21" s="846" t="b">
        <v>1</v>
      </c>
    </row>
    <row r="22" spans="1:27" s="227" customFormat="1" ht="24.75" customHeight="1" x14ac:dyDescent="0.2">
      <c r="A22" s="422"/>
      <c r="B22" s="899" t="s">
        <v>565</v>
      </c>
      <c r="C22" s="822"/>
      <c r="D22" s="822"/>
      <c r="E22" s="822"/>
      <c r="F22" s="822"/>
      <c r="G22" s="823"/>
      <c r="H22" s="823"/>
      <c r="I22" s="823"/>
      <c r="J22" s="823"/>
      <c r="K22" s="823"/>
      <c r="L22" s="823"/>
      <c r="M22" s="823"/>
      <c r="N22" s="823"/>
      <c r="O22" s="823"/>
      <c r="P22" s="823"/>
      <c r="Q22" s="823"/>
      <c r="R22" s="823"/>
      <c r="S22" s="824" t="b">
        <v>1</v>
      </c>
      <c r="T22" s="824" t="b">
        <v>1</v>
      </c>
      <c r="U22" s="824" t="b">
        <v>1</v>
      </c>
      <c r="V22" s="824" t="b">
        <v>1</v>
      </c>
    </row>
    <row r="23" spans="1:27" s="227" customFormat="1" ht="24.75" customHeight="1" x14ac:dyDescent="0.2">
      <c r="A23" s="422"/>
      <c r="B23" s="899" t="s">
        <v>566</v>
      </c>
      <c r="C23" s="822"/>
      <c r="D23" s="822"/>
      <c r="E23" s="822"/>
      <c r="F23" s="822"/>
      <c r="G23" s="823"/>
      <c r="H23" s="823"/>
      <c r="I23" s="823"/>
      <c r="J23" s="823"/>
      <c r="K23" s="823"/>
      <c r="L23" s="823"/>
      <c r="M23" s="823"/>
      <c r="N23" s="823"/>
      <c r="O23" s="823"/>
      <c r="P23" s="823"/>
      <c r="Q23" s="823"/>
      <c r="R23" s="823"/>
      <c r="S23" s="824" t="b">
        <v>1</v>
      </c>
      <c r="T23" s="824" t="b">
        <v>1</v>
      </c>
      <c r="U23" s="824" t="b">
        <v>1</v>
      </c>
      <c r="V23" s="824" t="b">
        <v>1</v>
      </c>
    </row>
    <row r="24" spans="1:27" s="227" customFormat="1" ht="24.75" customHeight="1" x14ac:dyDescent="0.2">
      <c r="A24" s="422"/>
      <c r="B24" s="899" t="s">
        <v>567</v>
      </c>
      <c r="C24" s="822"/>
      <c r="D24" s="822"/>
      <c r="E24" s="822"/>
      <c r="F24" s="822"/>
      <c r="G24" s="823"/>
      <c r="H24" s="823"/>
      <c r="I24" s="823"/>
      <c r="J24" s="823"/>
      <c r="K24" s="823"/>
      <c r="L24" s="823"/>
      <c r="M24" s="823"/>
      <c r="N24" s="823"/>
      <c r="O24" s="823"/>
      <c r="P24" s="823"/>
      <c r="Q24" s="823"/>
      <c r="R24" s="823"/>
      <c r="S24" s="824" t="b">
        <v>1</v>
      </c>
      <c r="T24" s="824" t="b">
        <v>1</v>
      </c>
      <c r="U24" s="824" t="b">
        <v>1</v>
      </c>
      <c r="V24" s="824" t="b">
        <v>1</v>
      </c>
    </row>
    <row r="25" spans="1:27" s="227" customFormat="1" ht="24.75" customHeight="1" x14ac:dyDescent="0.2">
      <c r="A25" s="422"/>
      <c r="B25" s="899" t="s">
        <v>568</v>
      </c>
      <c r="C25" s="822"/>
      <c r="D25" s="822"/>
      <c r="E25" s="822"/>
      <c r="F25" s="822"/>
      <c r="G25" s="823"/>
      <c r="H25" s="823"/>
      <c r="I25" s="823"/>
      <c r="J25" s="823"/>
      <c r="K25" s="823"/>
      <c r="L25" s="823"/>
      <c r="M25" s="823"/>
      <c r="N25" s="823"/>
      <c r="O25" s="823"/>
      <c r="P25" s="823"/>
      <c r="Q25" s="823"/>
      <c r="R25" s="823"/>
      <c r="S25" s="824" t="b">
        <v>1</v>
      </c>
      <c r="T25" s="824" t="b">
        <v>1</v>
      </c>
      <c r="U25" s="824" t="b">
        <v>1</v>
      </c>
      <c r="V25" s="824" t="b">
        <v>1</v>
      </c>
    </row>
    <row r="26" spans="1:27" ht="26.25" customHeight="1" x14ac:dyDescent="0.2">
      <c r="B26" s="221" t="s">
        <v>176</v>
      </c>
      <c r="C26" s="1140"/>
      <c r="D26" s="1141"/>
      <c r="E26" s="1141"/>
      <c r="F26" s="1142"/>
      <c r="G26" s="354"/>
      <c r="H26" s="354"/>
      <c r="I26" s="354"/>
      <c r="J26" s="354"/>
      <c r="K26" s="354"/>
      <c r="L26" s="354"/>
      <c r="M26" s="354"/>
      <c r="N26" s="354"/>
      <c r="O26" s="354"/>
      <c r="P26" s="354"/>
      <c r="Q26" s="354"/>
      <c r="R26" s="823"/>
      <c r="S26" s="824"/>
      <c r="T26" s="824"/>
      <c r="U26" s="824"/>
      <c r="V26" s="824"/>
      <c r="W26" s="227"/>
      <c r="X26" s="227"/>
      <c r="Y26" s="227"/>
      <c r="Z26" s="227"/>
      <c r="AA26" s="227"/>
    </row>
    <row r="27" spans="1:27" ht="8.4499999999999993" customHeight="1" x14ac:dyDescent="0.2">
      <c r="R27" s="823"/>
      <c r="S27" s="824"/>
      <c r="T27" s="824"/>
      <c r="U27" s="824"/>
      <c r="V27" s="824"/>
      <c r="W27" s="227"/>
      <c r="X27" s="227"/>
      <c r="Y27" s="227"/>
      <c r="Z27" s="227"/>
      <c r="AA27" s="227"/>
    </row>
    <row r="28" spans="1:27" s="261" customFormat="1" ht="27" customHeight="1" x14ac:dyDescent="0.2">
      <c r="A28" s="405">
        <v>2</v>
      </c>
      <c r="B28" s="1138" t="s">
        <v>570</v>
      </c>
      <c r="C28" s="1138"/>
      <c r="D28" s="1138"/>
      <c r="E28" s="1138"/>
      <c r="F28" s="1138"/>
      <c r="G28" s="409"/>
      <c r="H28" s="409"/>
      <c r="I28" s="409"/>
      <c r="J28" s="409"/>
      <c r="K28" s="409"/>
      <c r="L28" s="409"/>
      <c r="M28" s="409"/>
      <c r="N28" s="409"/>
      <c r="O28" s="409"/>
      <c r="P28" s="409"/>
      <c r="Q28" s="409"/>
      <c r="R28" s="354"/>
      <c r="S28"/>
      <c r="T28"/>
      <c r="U28"/>
      <c r="V28"/>
      <c r="W28"/>
      <c r="X28"/>
      <c r="Y28"/>
      <c r="Z28"/>
      <c r="AA28"/>
    </row>
    <row r="29" spans="1:27" s="261" customFormat="1" ht="13.15" customHeight="1" x14ac:dyDescent="0.2">
      <c r="A29" s="236"/>
      <c r="B29" s="236"/>
      <c r="C29" s="1132"/>
      <c r="D29" s="1132"/>
      <c r="E29" s="1132"/>
      <c r="F29" s="1132"/>
      <c r="G29" s="348"/>
      <c r="H29" s="348"/>
      <c r="I29" s="348"/>
      <c r="J29" s="348"/>
      <c r="K29" s="348"/>
      <c r="L29" s="348"/>
      <c r="M29" s="348"/>
      <c r="N29" s="348"/>
      <c r="O29" s="348"/>
      <c r="P29" s="348"/>
      <c r="Q29" s="348"/>
      <c r="R29"/>
      <c r="S29" s="37" t="b">
        <v>0</v>
      </c>
      <c r="T29"/>
      <c r="U29"/>
      <c r="V29"/>
      <c r="W29"/>
      <c r="X29"/>
      <c r="Y29"/>
      <c r="Z29"/>
      <c r="AA29"/>
    </row>
    <row r="30" spans="1:27" s="261" customFormat="1" ht="13.15" customHeight="1" x14ac:dyDescent="0.2">
      <c r="A30" s="236"/>
      <c r="B30" s="236"/>
      <c r="C30" s="1132"/>
      <c r="D30" s="1132"/>
      <c r="E30" s="1132"/>
      <c r="F30" s="1132"/>
      <c r="G30" s="348"/>
      <c r="H30" s="348"/>
      <c r="I30" s="348"/>
      <c r="J30" s="348"/>
      <c r="K30" s="348"/>
      <c r="L30" s="348"/>
      <c r="M30" s="348"/>
      <c r="N30" s="348"/>
      <c r="O30" s="348"/>
      <c r="P30" s="348"/>
      <c r="Q30" s="348"/>
      <c r="R30" s="409"/>
      <c r="S30" s="37" t="b">
        <v>0</v>
      </c>
      <c r="T30" s="348"/>
    </row>
    <row r="31" spans="1:27" s="261" customFormat="1" ht="8.4499999999999993" customHeight="1" x14ac:dyDescent="0.2">
      <c r="A31" s="236"/>
      <c r="B31" s="236"/>
      <c r="E31" s="4"/>
      <c r="F31" s="4"/>
      <c r="G31" s="4"/>
      <c r="H31" s="4"/>
      <c r="I31" s="4"/>
      <c r="J31" s="4"/>
      <c r="K31" s="4"/>
      <c r="L31" s="4"/>
      <c r="M31" s="4"/>
      <c r="N31" s="4"/>
      <c r="O31" s="4"/>
      <c r="P31" s="4"/>
      <c r="Q31" s="4"/>
      <c r="R31" s="348"/>
      <c r="U31" s="4"/>
    </row>
    <row r="32" spans="1:27" s="261" customFormat="1" ht="25.9" customHeight="1" x14ac:dyDescent="0.2">
      <c r="A32" s="410" t="s">
        <v>261</v>
      </c>
      <c r="B32" s="1126" t="s">
        <v>571</v>
      </c>
      <c r="C32" s="1126"/>
      <c r="D32" s="1126"/>
      <c r="E32" s="1126"/>
      <c r="F32" s="1126"/>
      <c r="G32" s="411"/>
      <c r="H32" s="411"/>
      <c r="I32" s="411"/>
      <c r="J32" s="411"/>
      <c r="K32" s="411"/>
      <c r="L32" s="411"/>
      <c r="M32" s="411"/>
      <c r="N32" s="411"/>
      <c r="O32" s="411"/>
      <c r="P32" s="411"/>
      <c r="Q32" s="411"/>
      <c r="R32" s="348"/>
      <c r="U32" s="4"/>
    </row>
    <row r="33" spans="1:21" s="261" customFormat="1" x14ac:dyDescent="0.2">
      <c r="A33" s="410" t="s">
        <v>578</v>
      </c>
      <c r="B33" s="365" t="s">
        <v>572</v>
      </c>
      <c r="C33" s="348"/>
      <c r="E33" s="38">
        <v>0.27900000000000003</v>
      </c>
      <c r="R33" s="4"/>
      <c r="U33" s="4"/>
    </row>
    <row r="34" spans="1:21" s="261" customFormat="1" x14ac:dyDescent="0.2">
      <c r="A34" s="410" t="s">
        <v>577</v>
      </c>
      <c r="B34" s="365" t="s">
        <v>573</v>
      </c>
      <c r="C34" s="348"/>
      <c r="E34" s="38">
        <v>0.36</v>
      </c>
      <c r="R34" s="411"/>
    </row>
    <row r="35" spans="1:21" s="261" customFormat="1" ht="8.4499999999999993" customHeight="1" x14ac:dyDescent="0.2">
      <c r="A35" s="236"/>
      <c r="B35" s="353"/>
      <c r="C35" s="348"/>
    </row>
    <row r="36" spans="1:21" s="261" customFormat="1" ht="14.45" customHeight="1" x14ac:dyDescent="0.2">
      <c r="A36" s="218">
        <v>3</v>
      </c>
      <c r="B36" s="1138" t="s">
        <v>558</v>
      </c>
      <c r="C36" s="1138"/>
      <c r="D36" s="1138"/>
      <c r="E36" s="1138"/>
      <c r="F36" s="1138"/>
      <c r="G36" s="409"/>
      <c r="H36" s="409"/>
      <c r="I36" s="409"/>
      <c r="J36" s="409"/>
      <c r="K36" s="409"/>
      <c r="L36" s="409"/>
      <c r="M36" s="409"/>
      <c r="N36" s="409"/>
      <c r="O36" s="409"/>
      <c r="P36" s="409"/>
      <c r="Q36" s="409"/>
    </row>
    <row r="37" spans="1:21" s="261" customFormat="1" ht="8.4499999999999993" customHeight="1" x14ac:dyDescent="0.2">
      <c r="A37" s="236"/>
      <c r="B37" s="236"/>
    </row>
    <row r="38" spans="1:21" s="261" customFormat="1" ht="26.1" customHeight="1" x14ac:dyDescent="0.2">
      <c r="A38" s="410" t="s">
        <v>262</v>
      </c>
      <c r="B38" s="1119" t="s">
        <v>574</v>
      </c>
      <c r="C38" s="1119"/>
      <c r="D38" s="1119"/>
      <c r="E38" s="1119"/>
      <c r="F38" s="1119"/>
      <c r="G38" s="411"/>
      <c r="H38" s="411"/>
      <c r="I38" s="411"/>
      <c r="J38" s="411"/>
      <c r="K38" s="411"/>
      <c r="L38" s="411"/>
      <c r="M38" s="411"/>
      <c r="N38" s="411"/>
      <c r="O38" s="411"/>
      <c r="P38" s="411"/>
      <c r="Q38" s="411"/>
      <c r="R38" s="409"/>
    </row>
    <row r="39" spans="1:21" s="261" customFormat="1" ht="26.1" customHeight="1" x14ac:dyDescent="0.2">
      <c r="A39" s="410" t="s">
        <v>579</v>
      </c>
      <c r="B39" s="1119" t="s">
        <v>575</v>
      </c>
      <c r="C39" s="1119"/>
      <c r="D39" s="1119"/>
      <c r="E39" s="1119"/>
      <c r="F39" s="39">
        <v>0.112</v>
      </c>
      <c r="G39" s="78"/>
      <c r="H39" s="78"/>
      <c r="I39" s="78"/>
      <c r="J39" s="78"/>
      <c r="K39" s="78"/>
      <c r="L39" s="78"/>
      <c r="M39" s="78"/>
      <c r="N39" s="78"/>
      <c r="O39" s="78"/>
      <c r="P39" s="78"/>
      <c r="Q39" s="78"/>
    </row>
    <row r="40" spans="1:21" s="261" customFormat="1" ht="26.1" customHeight="1" x14ac:dyDescent="0.2">
      <c r="A40" s="410" t="s">
        <v>580</v>
      </c>
      <c r="B40" s="1119" t="s">
        <v>576</v>
      </c>
      <c r="C40" s="1133"/>
      <c r="D40" s="1133"/>
      <c r="E40" s="1133"/>
      <c r="F40" s="39">
        <v>8.9999999999999993E-3</v>
      </c>
      <c r="G40" s="78"/>
      <c r="H40" s="78"/>
      <c r="I40" s="78"/>
      <c r="J40" s="78"/>
      <c r="K40" s="78"/>
      <c r="L40" s="78"/>
      <c r="M40" s="78"/>
      <c r="N40" s="78"/>
      <c r="O40" s="78"/>
      <c r="P40" s="78"/>
      <c r="Q40" s="78"/>
      <c r="R40" s="411"/>
    </row>
    <row r="41" spans="1:21" s="261" customFormat="1" ht="14.25" x14ac:dyDescent="0.2">
      <c r="A41" s="410"/>
      <c r="B41" s="365"/>
      <c r="D41" s="412"/>
      <c r="R41" s="78"/>
    </row>
    <row r="42" spans="1:21" s="261" customFormat="1" ht="26.1" customHeight="1" x14ac:dyDescent="0.2">
      <c r="A42" s="410" t="s">
        <v>263</v>
      </c>
      <c r="B42" s="1126" t="s">
        <v>581</v>
      </c>
      <c r="C42" s="1126"/>
      <c r="D42" s="1126"/>
      <c r="E42" s="1126"/>
      <c r="F42" s="1126"/>
      <c r="G42" s="411"/>
      <c r="H42" s="411"/>
      <c r="I42" s="411"/>
      <c r="J42" s="411"/>
      <c r="K42" s="411"/>
      <c r="L42" s="411"/>
      <c r="M42" s="411"/>
      <c r="N42" s="411"/>
      <c r="O42" s="411"/>
      <c r="P42" s="411"/>
      <c r="Q42" s="411"/>
      <c r="R42" s="78"/>
    </row>
    <row r="43" spans="1:21" s="261" customFormat="1" ht="26.1" customHeight="1" x14ac:dyDescent="0.2">
      <c r="A43" s="410" t="s">
        <v>585</v>
      </c>
      <c r="B43" s="1092" t="s">
        <v>582</v>
      </c>
      <c r="C43" s="1134"/>
      <c r="D43" s="1134"/>
      <c r="E43" s="1134"/>
      <c r="F43" s="39">
        <v>4.2000000000000003E-2</v>
      </c>
      <c r="G43" s="78"/>
      <c r="H43" s="78"/>
      <c r="I43" s="78"/>
      <c r="J43" s="78"/>
      <c r="K43" s="78"/>
      <c r="L43" s="78"/>
      <c r="M43" s="78"/>
      <c r="N43" s="78"/>
      <c r="O43" s="78"/>
      <c r="P43" s="78"/>
      <c r="Q43" s="78"/>
    </row>
    <row r="44" spans="1:21" s="261" customFormat="1" ht="26.1" customHeight="1" x14ac:dyDescent="0.2">
      <c r="A44" s="410" t="s">
        <v>584</v>
      </c>
      <c r="B44" s="1092" t="s">
        <v>583</v>
      </c>
      <c r="C44" s="1134"/>
      <c r="D44" s="1134"/>
      <c r="E44" s="1134"/>
      <c r="F44" s="39">
        <v>3.0000000000000001E-3</v>
      </c>
      <c r="G44" s="78"/>
      <c r="H44" s="78"/>
      <c r="I44" s="78"/>
      <c r="J44" s="78"/>
      <c r="K44" s="78"/>
      <c r="L44" s="78"/>
      <c r="M44" s="78"/>
      <c r="N44" s="78"/>
      <c r="O44" s="78"/>
      <c r="P44" s="78"/>
      <c r="Q44" s="78"/>
      <c r="R44" s="411"/>
    </row>
    <row r="45" spans="1:21" s="261" customFormat="1" ht="8.4499999999999993" customHeight="1" x14ac:dyDescent="0.2">
      <c r="A45" s="410"/>
      <c r="B45" s="411"/>
      <c r="C45" s="290"/>
      <c r="D45" s="290"/>
      <c r="E45" s="290"/>
      <c r="F45" s="79"/>
      <c r="G45" s="78"/>
      <c r="H45" s="78"/>
      <c r="I45" s="78"/>
      <c r="J45" s="78"/>
      <c r="K45" s="78"/>
      <c r="L45" s="78"/>
      <c r="M45" s="78"/>
      <c r="N45" s="78"/>
      <c r="O45" s="78"/>
      <c r="P45" s="78"/>
      <c r="Q45" s="78"/>
      <c r="R45" s="78"/>
    </row>
    <row r="46" spans="1:21" s="261" customFormat="1" ht="38.450000000000003" customHeight="1" x14ac:dyDescent="0.2">
      <c r="A46" s="410" t="s">
        <v>587</v>
      </c>
      <c r="B46" s="411" t="s">
        <v>586</v>
      </c>
      <c r="C46" s="1135"/>
      <c r="D46" s="1136"/>
      <c r="E46" s="1136"/>
      <c r="F46" s="1137"/>
      <c r="G46" s="290"/>
      <c r="H46" s="290"/>
      <c r="I46" s="290"/>
      <c r="J46" s="290"/>
      <c r="K46" s="290"/>
      <c r="L46" s="290"/>
      <c r="M46" s="290"/>
      <c r="N46" s="290"/>
      <c r="O46" s="290"/>
      <c r="P46" s="290"/>
      <c r="Q46" s="290"/>
      <c r="R46" s="78"/>
    </row>
    <row r="47" spans="1:21" s="261" customFormat="1" ht="8.4499999999999993" customHeight="1" x14ac:dyDescent="0.25">
      <c r="A47" s="236"/>
      <c r="B47" s="413"/>
      <c r="D47" s="414"/>
      <c r="R47" s="78"/>
    </row>
    <row r="48" spans="1:21" s="261" customFormat="1" ht="15" x14ac:dyDescent="0.25">
      <c r="A48" s="218">
        <v>4</v>
      </c>
      <c r="B48" s="219" t="s">
        <v>264</v>
      </c>
      <c r="C48" s="347"/>
      <c r="D48" s="415"/>
      <c r="E48" s="347"/>
      <c r="F48" s="347"/>
      <c r="R48" s="78"/>
    </row>
    <row r="49" spans="1:27" s="261" customFormat="1" ht="27.6" customHeight="1" x14ac:dyDescent="0.2">
      <c r="A49" s="236"/>
      <c r="B49" s="1126" t="s">
        <v>588</v>
      </c>
      <c r="C49" s="1126"/>
      <c r="D49" s="1126"/>
      <c r="E49" s="1126"/>
      <c r="F49" s="1126"/>
      <c r="G49" s="411"/>
      <c r="H49" s="411"/>
      <c r="I49" s="411"/>
      <c r="J49" s="411"/>
      <c r="K49" s="411"/>
      <c r="L49" s="411"/>
      <c r="M49" s="411"/>
      <c r="N49" s="411"/>
      <c r="O49" s="411"/>
      <c r="P49" s="411"/>
      <c r="Q49" s="411"/>
      <c r="R49" s="78"/>
    </row>
    <row r="50" spans="1:27" s="261" customFormat="1" ht="8.4499999999999993" customHeight="1" x14ac:dyDescent="0.2">
      <c r="A50" s="236"/>
      <c r="R50" s="290"/>
    </row>
    <row r="51" spans="1:27" s="261" customFormat="1" x14ac:dyDescent="0.2">
      <c r="A51" s="244"/>
      <c r="B51" s="236" t="s">
        <v>265</v>
      </c>
      <c r="S51" s="37" t="b">
        <v>0</v>
      </c>
    </row>
    <row r="52" spans="1:27" s="261" customFormat="1" x14ac:dyDescent="0.2">
      <c r="A52" s="244"/>
      <c r="B52" s="236" t="s">
        <v>266</v>
      </c>
      <c r="S52" s="37" t="b">
        <v>1</v>
      </c>
    </row>
    <row r="53" spans="1:27" s="261" customFormat="1" x14ac:dyDescent="0.2">
      <c r="A53" s="244"/>
      <c r="B53" s="236" t="s">
        <v>267</v>
      </c>
      <c r="R53" s="411"/>
      <c r="S53" s="37" t="b">
        <v>1</v>
      </c>
    </row>
    <row r="54" spans="1:27" s="261" customFormat="1" x14ac:dyDescent="0.2">
      <c r="A54" s="244"/>
      <c r="B54" s="236" t="s">
        <v>268</v>
      </c>
      <c r="S54" s="37" t="b">
        <v>1</v>
      </c>
    </row>
    <row r="55" spans="1:27" s="261" customFormat="1" x14ac:dyDescent="0.2">
      <c r="A55" s="244"/>
      <c r="B55" s="236" t="s">
        <v>269</v>
      </c>
      <c r="S55" s="37" t="b">
        <v>0</v>
      </c>
    </row>
    <row r="56" spans="1:27" s="261" customFormat="1" x14ac:dyDescent="0.2">
      <c r="A56" s="244"/>
      <c r="B56" s="236" t="s">
        <v>270</v>
      </c>
      <c r="S56" s="37" t="b">
        <v>0</v>
      </c>
    </row>
    <row r="57" spans="1:27" s="261" customFormat="1" x14ac:dyDescent="0.2">
      <c r="A57" s="244"/>
      <c r="B57" s="236" t="s">
        <v>271</v>
      </c>
      <c r="C57" s="979"/>
      <c r="D57" s="990"/>
      <c r="E57" s="990"/>
      <c r="F57" s="991"/>
      <c r="G57" s="354"/>
      <c r="H57" s="354"/>
      <c r="I57" s="354"/>
      <c r="J57" s="354"/>
      <c r="K57" s="354"/>
      <c r="L57" s="354"/>
      <c r="M57" s="354"/>
      <c r="N57" s="354"/>
      <c r="O57" s="354"/>
      <c r="P57" s="354"/>
      <c r="Q57" s="354"/>
      <c r="T57"/>
      <c r="U57"/>
    </row>
    <row r="58" spans="1:27" s="261" customFormat="1" ht="8.4499999999999993" customHeight="1" x14ac:dyDescent="0.25">
      <c r="A58" s="244"/>
      <c r="B58" s="416"/>
      <c r="C58"/>
      <c r="D58"/>
      <c r="T58"/>
      <c r="U58"/>
    </row>
    <row r="59" spans="1:27" x14ac:dyDescent="0.2">
      <c r="A59" s="362"/>
      <c r="B59" s="362"/>
      <c r="C59" s="417"/>
      <c r="D59" s="417"/>
      <c r="E59" s="417"/>
      <c r="F59" s="1139" t="s">
        <v>589</v>
      </c>
      <c r="G59" s="418"/>
      <c r="H59" s="418"/>
      <c r="I59" s="418"/>
      <c r="J59" s="418"/>
      <c r="K59" s="418"/>
      <c r="L59" s="418"/>
      <c r="M59" s="418"/>
      <c r="N59" s="418"/>
      <c r="O59" s="418"/>
      <c r="P59" s="418"/>
      <c r="Q59" s="418"/>
      <c r="R59" s="261"/>
      <c r="V59" s="261"/>
      <c r="W59" s="261"/>
      <c r="X59" s="261"/>
      <c r="Y59" s="261"/>
      <c r="Z59" s="261"/>
      <c r="AA59" s="261"/>
    </row>
    <row r="60" spans="1:27" ht="33" customHeight="1" x14ac:dyDescent="0.2">
      <c r="A60" s="362"/>
      <c r="B60" s="219" t="s">
        <v>601</v>
      </c>
      <c r="C60" s="417"/>
      <c r="D60" s="417"/>
      <c r="E60" s="417"/>
      <c r="F60" s="1139"/>
      <c r="G60" s="418"/>
      <c r="H60" s="418"/>
      <c r="I60" s="418"/>
      <c r="J60" s="418"/>
      <c r="K60" s="418"/>
      <c r="L60" s="418"/>
      <c r="M60" s="418"/>
      <c r="N60" s="418"/>
      <c r="O60" s="418"/>
      <c r="P60" s="418"/>
      <c r="Q60" s="418"/>
      <c r="R60" s="261"/>
      <c r="U60" s="36"/>
      <c r="V60" s="261"/>
      <c r="W60" s="261"/>
      <c r="X60" s="261"/>
      <c r="Y60" s="261"/>
      <c r="Z60" s="261"/>
      <c r="AA60" s="261"/>
    </row>
    <row r="61" spans="1:27" x14ac:dyDescent="0.2">
      <c r="A61" s="410" t="s">
        <v>590</v>
      </c>
      <c r="B61" s="236" t="s">
        <v>599</v>
      </c>
      <c r="R61" s="354"/>
      <c r="S61" s="36" t="b">
        <v>1</v>
      </c>
      <c r="T61" s="36" t="b">
        <v>0</v>
      </c>
      <c r="V61" s="261"/>
      <c r="W61" s="261"/>
    </row>
    <row r="62" spans="1:27" ht="24.75" customHeight="1" x14ac:dyDescent="0.2">
      <c r="A62" s="410" t="s">
        <v>591</v>
      </c>
      <c r="B62" s="1092" t="s">
        <v>272</v>
      </c>
      <c r="C62" s="1092"/>
      <c r="D62" s="1092"/>
      <c r="R62" s="261"/>
      <c r="S62" s="36" t="b">
        <v>1</v>
      </c>
      <c r="V62" s="261"/>
      <c r="W62" s="261"/>
    </row>
    <row r="63" spans="1:27" x14ac:dyDescent="0.2">
      <c r="A63" s="410"/>
      <c r="R63" s="418"/>
    </row>
    <row r="64" spans="1:27" x14ac:dyDescent="0.2">
      <c r="A64" s="410"/>
      <c r="B64" s="900" t="s">
        <v>273</v>
      </c>
      <c r="R64" s="418"/>
    </row>
    <row r="65" spans="1:21" ht="25.5" customHeight="1" x14ac:dyDescent="0.2">
      <c r="A65" s="410" t="s">
        <v>592</v>
      </c>
      <c r="B65" s="1119" t="s">
        <v>602</v>
      </c>
      <c r="C65" s="1119"/>
      <c r="D65" s="1119"/>
      <c r="S65" s="36" t="b">
        <v>0</v>
      </c>
    </row>
    <row r="66" spans="1:21" ht="25.5" customHeight="1" x14ac:dyDescent="0.2">
      <c r="A66" s="410" t="s">
        <v>593</v>
      </c>
      <c r="B66" s="422" t="s">
        <v>600</v>
      </c>
      <c r="C66" s="227"/>
      <c r="D66" s="227"/>
      <c r="S66" s="36" t="b">
        <v>1</v>
      </c>
    </row>
    <row r="67" spans="1:21" ht="25.5" customHeight="1" x14ac:dyDescent="0.2">
      <c r="A67" s="410" t="s">
        <v>594</v>
      </c>
      <c r="B67" s="422" t="s">
        <v>274</v>
      </c>
      <c r="C67" s="227"/>
      <c r="D67" s="227"/>
      <c r="S67" s="36" t="b">
        <v>1</v>
      </c>
    </row>
    <row r="68" spans="1:21" ht="25.5" customHeight="1" x14ac:dyDescent="0.2">
      <c r="A68" s="410" t="s">
        <v>595</v>
      </c>
      <c r="B68" s="422" t="s">
        <v>275</v>
      </c>
      <c r="C68" s="227"/>
      <c r="D68" s="227"/>
      <c r="S68" s="36" t="b">
        <v>1</v>
      </c>
    </row>
    <row r="69" spans="1:21" ht="25.5" customHeight="1" x14ac:dyDescent="0.2">
      <c r="A69" s="410" t="s">
        <v>596</v>
      </c>
      <c r="B69" s="422" t="s">
        <v>276</v>
      </c>
      <c r="C69" s="227"/>
      <c r="D69" s="227"/>
      <c r="S69" s="36" t="b">
        <v>1</v>
      </c>
    </row>
    <row r="70" spans="1:21" ht="25.5" customHeight="1" x14ac:dyDescent="0.2">
      <c r="A70" s="410" t="s">
        <v>597</v>
      </c>
      <c r="B70" s="422" t="s">
        <v>277</v>
      </c>
      <c r="C70" s="227"/>
      <c r="D70" s="227"/>
      <c r="S70" s="36" t="b">
        <v>0</v>
      </c>
    </row>
    <row r="71" spans="1:21" ht="25.5" customHeight="1" x14ac:dyDescent="0.2">
      <c r="A71" s="410" t="s">
        <v>598</v>
      </c>
      <c r="B71" s="422" t="s">
        <v>95</v>
      </c>
      <c r="C71" s="227"/>
      <c r="D71" s="227"/>
      <c r="E71" s="961"/>
      <c r="F71" s="963"/>
      <c r="G71" s="2"/>
      <c r="H71" s="2"/>
      <c r="I71" s="2"/>
      <c r="J71" s="2"/>
      <c r="K71" s="2"/>
      <c r="L71" s="2"/>
      <c r="M71" s="2"/>
      <c r="N71" s="2"/>
      <c r="O71" s="2"/>
      <c r="P71" s="2"/>
      <c r="Q71" s="2"/>
      <c r="U71" s="77"/>
    </row>
    <row r="72" spans="1:21" ht="8.4499999999999993" customHeight="1" x14ac:dyDescent="0.2"/>
    <row r="73" spans="1:21" ht="55.15" customHeight="1" x14ac:dyDescent="0.2">
      <c r="A73" s="405">
        <v>5</v>
      </c>
      <c r="B73" s="1123" t="s">
        <v>603</v>
      </c>
      <c r="C73" s="1124"/>
      <c r="D73" s="1124"/>
      <c r="E73" s="1124"/>
      <c r="F73" s="1124"/>
      <c r="G73" s="420"/>
      <c r="H73" s="420"/>
      <c r="I73" s="420"/>
      <c r="J73" s="420"/>
      <c r="K73" s="420"/>
      <c r="L73" s="420"/>
      <c r="M73" s="420"/>
      <c r="N73" s="420"/>
      <c r="O73" s="420"/>
      <c r="P73" s="420"/>
      <c r="Q73" s="420"/>
    </row>
    <row r="74" spans="1:21" ht="8.4499999999999993" customHeight="1" x14ac:dyDescent="0.2"/>
    <row r="75" spans="1:21" x14ac:dyDescent="0.2">
      <c r="B75" s="421" t="s">
        <v>604</v>
      </c>
      <c r="R75" s="2"/>
    </row>
    <row r="76" spans="1:21" ht="37.5" customHeight="1" x14ac:dyDescent="0.2">
      <c r="A76" s="410" t="s">
        <v>278</v>
      </c>
      <c r="B76" s="1125" t="s">
        <v>605</v>
      </c>
      <c r="C76" s="1125"/>
      <c r="D76" s="1125"/>
      <c r="E76" s="1125"/>
      <c r="S76" s="36" t="b">
        <v>1</v>
      </c>
    </row>
    <row r="77" spans="1:21" ht="15.75" customHeight="1" x14ac:dyDescent="0.2">
      <c r="A77" s="410" t="s">
        <v>279</v>
      </c>
      <c r="B77" s="244" t="s">
        <v>280</v>
      </c>
      <c r="R77" s="420"/>
      <c r="S77" s="36" t="b">
        <v>0</v>
      </c>
    </row>
    <row r="78" spans="1:21" ht="16.5" customHeight="1" x14ac:dyDescent="0.2">
      <c r="A78" s="410" t="s">
        <v>281</v>
      </c>
      <c r="B78" s="244" t="s">
        <v>282</v>
      </c>
      <c r="S78" s="36" t="b">
        <v>0</v>
      </c>
    </row>
    <row r="79" spans="1:21" ht="15" customHeight="1" x14ac:dyDescent="0.2">
      <c r="A79" s="410" t="s">
        <v>283</v>
      </c>
      <c r="B79" s="244" t="s">
        <v>606</v>
      </c>
      <c r="S79" s="36" t="b">
        <v>0</v>
      </c>
    </row>
    <row r="80" spans="1:21" ht="39.75" customHeight="1" x14ac:dyDescent="0.2">
      <c r="A80" s="410" t="s">
        <v>284</v>
      </c>
      <c r="B80" s="1126" t="s">
        <v>607</v>
      </c>
      <c r="C80" s="1126"/>
      <c r="D80" s="1126"/>
      <c r="E80" s="1126"/>
    </row>
    <row r="81" spans="1:18" ht="39.6" customHeight="1" x14ac:dyDescent="0.2">
      <c r="A81" s="422"/>
      <c r="B81" s="1127"/>
      <c r="C81" s="1128"/>
      <c r="D81" s="1128"/>
      <c r="E81" s="1128"/>
      <c r="F81" s="1129"/>
      <c r="G81" s="364"/>
      <c r="H81" s="364"/>
      <c r="I81" s="364"/>
      <c r="J81" s="364"/>
      <c r="K81" s="364"/>
      <c r="L81" s="364"/>
      <c r="M81" s="364"/>
      <c r="N81" s="364"/>
      <c r="O81" s="364"/>
      <c r="P81" s="364"/>
      <c r="Q81" s="364"/>
    </row>
    <row r="82" spans="1:18" ht="8.4499999999999993" customHeight="1" x14ac:dyDescent="0.2"/>
    <row r="83" spans="1:18" x14ac:dyDescent="0.2">
      <c r="A83" s="218">
        <v>6</v>
      </c>
      <c r="B83" s="219" t="s">
        <v>285</v>
      </c>
      <c r="C83" s="220"/>
      <c r="D83" s="220"/>
      <c r="E83" s="220"/>
      <c r="F83" s="220"/>
      <c r="G83" s="4"/>
      <c r="H83" s="4"/>
      <c r="I83" s="4"/>
      <c r="J83" s="4"/>
      <c r="K83" s="4"/>
      <c r="L83" s="4"/>
      <c r="M83" s="4"/>
      <c r="N83" s="4"/>
      <c r="O83" s="4"/>
      <c r="P83" s="4"/>
      <c r="Q83" s="4"/>
    </row>
    <row r="84" spans="1:18" x14ac:dyDescent="0.2">
      <c r="A84" s="353" t="s">
        <v>286</v>
      </c>
      <c r="B84" s="236" t="s">
        <v>287</v>
      </c>
      <c r="C84" s="869">
        <v>2024</v>
      </c>
      <c r="D84" s="236"/>
    </row>
    <row r="85" spans="1:18" x14ac:dyDescent="0.2">
      <c r="A85" s="353" t="s">
        <v>288</v>
      </c>
      <c r="B85" s="236" t="s">
        <v>289</v>
      </c>
      <c r="C85" s="1130" t="s">
        <v>921</v>
      </c>
      <c r="D85" s="1131"/>
      <c r="R85" s="364"/>
    </row>
    <row r="86" spans="1:18" x14ac:dyDescent="0.2">
      <c r="A86" s="353"/>
      <c r="B86" s="419" t="s">
        <v>290</v>
      </c>
    </row>
    <row r="87" spans="1:18" x14ac:dyDescent="0.2">
      <c r="A87" s="353" t="s">
        <v>291</v>
      </c>
      <c r="B87" s="236" t="s">
        <v>292</v>
      </c>
      <c r="C87" s="80">
        <v>45108</v>
      </c>
      <c r="D87" s="348" t="s">
        <v>293</v>
      </c>
      <c r="E87" s="80">
        <v>45473</v>
      </c>
      <c r="F87" s="236"/>
      <c r="R87" s="4"/>
    </row>
    <row r="88" spans="1:18" x14ac:dyDescent="0.2">
      <c r="A88" s="353" t="s">
        <v>294</v>
      </c>
      <c r="B88" s="236" t="s">
        <v>609</v>
      </c>
      <c r="C88" s="1118" t="s">
        <v>989</v>
      </c>
      <c r="D88" s="1118"/>
      <c r="E88" s="1118"/>
      <c r="F88" s="1118"/>
      <c r="G88" s="2"/>
      <c r="H88" s="2"/>
      <c r="I88" s="2"/>
      <c r="J88" s="2"/>
      <c r="K88" s="2"/>
      <c r="L88" s="2"/>
      <c r="M88" s="2"/>
      <c r="N88" s="2"/>
      <c r="O88" s="2"/>
      <c r="P88" s="2"/>
      <c r="Q88" s="2"/>
    </row>
    <row r="89" spans="1:18" x14ac:dyDescent="0.2">
      <c r="A89" s="353" t="s">
        <v>295</v>
      </c>
      <c r="B89" s="236" t="s">
        <v>296</v>
      </c>
      <c r="C89" s="1118"/>
      <c r="D89" s="1118"/>
      <c r="E89" s="1118"/>
      <c r="F89" s="1118"/>
      <c r="G89" s="2"/>
      <c r="H89" s="2"/>
      <c r="I89" s="2"/>
      <c r="J89" s="2"/>
      <c r="K89" s="2"/>
      <c r="L89" s="2"/>
      <c r="M89" s="2"/>
      <c r="N89" s="2"/>
      <c r="O89" s="2"/>
      <c r="P89" s="2"/>
      <c r="Q89" s="2"/>
    </row>
    <row r="90" spans="1:18" x14ac:dyDescent="0.2">
      <c r="A90" s="353" t="s">
        <v>297</v>
      </c>
      <c r="B90" s="236" t="s">
        <v>608</v>
      </c>
      <c r="C90" s="1120"/>
      <c r="D90" s="1121"/>
      <c r="E90" s="1121"/>
      <c r="F90" s="1122"/>
      <c r="G90" s="2"/>
      <c r="H90" s="2"/>
      <c r="I90" s="2"/>
      <c r="J90" s="2"/>
      <c r="K90" s="2"/>
      <c r="L90" s="2"/>
      <c r="M90" s="2"/>
      <c r="N90" s="2"/>
      <c r="O90" s="2"/>
      <c r="P90" s="2"/>
      <c r="Q90" s="2"/>
    </row>
    <row r="91" spans="1:18" x14ac:dyDescent="0.2">
      <c r="A91" s="353"/>
      <c r="C91" s="1120"/>
      <c r="D91" s="1121"/>
      <c r="E91" s="1121"/>
      <c r="F91" s="1122"/>
      <c r="G91" s="2"/>
      <c r="H91" s="2"/>
      <c r="I91" s="2"/>
      <c r="J91" s="2"/>
      <c r="K91" s="2"/>
      <c r="L91" s="2"/>
      <c r="M91" s="2"/>
      <c r="N91" s="2"/>
      <c r="O91" s="2"/>
      <c r="P91" s="2"/>
      <c r="Q91" s="2"/>
    </row>
    <row r="92" spans="1:18" x14ac:dyDescent="0.2">
      <c r="A92" s="353" t="s">
        <v>298</v>
      </c>
      <c r="B92" s="236" t="s">
        <v>299</v>
      </c>
      <c r="C92" s="1118" t="s">
        <v>990</v>
      </c>
      <c r="D92" s="1118"/>
      <c r="E92" s="1118"/>
      <c r="F92" s="1118"/>
      <c r="G92" s="2"/>
      <c r="H92" s="2"/>
      <c r="I92" s="2"/>
      <c r="J92" s="2"/>
      <c r="K92" s="2"/>
      <c r="L92" s="2"/>
      <c r="M92" s="2"/>
      <c r="N92" s="2"/>
      <c r="O92" s="2"/>
      <c r="P92" s="2"/>
      <c r="Q92" s="2"/>
      <c r="R92" s="2"/>
    </row>
    <row r="93" spans="1:18" x14ac:dyDescent="0.2">
      <c r="R93" s="2"/>
    </row>
    <row r="94" spans="1:18" x14ac:dyDescent="0.2">
      <c r="R94" s="2"/>
    </row>
    <row r="95" spans="1:18" x14ac:dyDescent="0.2">
      <c r="R95" s="2"/>
    </row>
    <row r="96" spans="1:18" x14ac:dyDescent="0.2">
      <c r="R96" s="2"/>
    </row>
  </sheetData>
  <mergeCells count="35">
    <mergeCell ref="C26:F26"/>
    <mergeCell ref="B28:F28"/>
    <mergeCell ref="C29:F29"/>
    <mergeCell ref="A1:D1"/>
    <mergeCell ref="A3:F3"/>
    <mergeCell ref="C9:F9"/>
    <mergeCell ref="B13:F13"/>
    <mergeCell ref="C14:D14"/>
    <mergeCell ref="E14:F14"/>
    <mergeCell ref="C30:F30"/>
    <mergeCell ref="B32:F32"/>
    <mergeCell ref="E71:F71"/>
    <mergeCell ref="B38:F38"/>
    <mergeCell ref="B39:E39"/>
    <mergeCell ref="B40:E40"/>
    <mergeCell ref="B42:F42"/>
    <mergeCell ref="B43:E43"/>
    <mergeCell ref="B44:E44"/>
    <mergeCell ref="C46:F46"/>
    <mergeCell ref="B36:F36"/>
    <mergeCell ref="B49:F49"/>
    <mergeCell ref="C57:F57"/>
    <mergeCell ref="F59:F60"/>
    <mergeCell ref="B62:D62"/>
    <mergeCell ref="C89:F89"/>
    <mergeCell ref="B65:D65"/>
    <mergeCell ref="C91:F91"/>
    <mergeCell ref="C92:F92"/>
    <mergeCell ref="B73:F73"/>
    <mergeCell ref="B76:E76"/>
    <mergeCell ref="B80:E80"/>
    <mergeCell ref="B81:F81"/>
    <mergeCell ref="C85:D85"/>
    <mergeCell ref="C88:F88"/>
    <mergeCell ref="C90:F90"/>
  </mergeCells>
  <dataValidations count="11">
    <dataValidation type="whole" showInputMessage="1" showErrorMessage="1" errorTitle="Invalid year entered." error="Please enter a four digit year between 2004 and 2006 only." promptTitle="Enter a 4 digit year." prompt="Please enter a four digit year between 2004 and 2006 only." sqref="H8:R8" xr:uid="{38F44C5D-B533-488B-B36D-727D8F1468B4}">
      <formula1>2004</formula1>
      <formula2>2006</formula2>
    </dataValidation>
    <dataValidation type="textLength" operator="equal" showInputMessage="1" showErrorMessage="1" errorTitle="Invalid state name entered." error="Please enter a two character state abbreviation only." promptTitle="Enter a 2 character state name." prompt="Please enter a two character state abbreviation only." sqref="H9:R9" xr:uid="{373CC74D-7D80-4776-AEAC-CE6A00B33B46}">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C26:F26" xr:uid="{81588358-7606-4C8C-8687-F24DF50D9E61}">
      <formula1>255</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C9:F9" xr:uid="{414A26DD-0C13-4CFC-9C0D-EA384E43F6DC}">
      <formula1>2</formula1>
    </dataValidation>
    <dataValidation type="date" operator="greaterThan" allowBlank="1" showInputMessage="1" showErrorMessage="1" errorTitle="INVALID DATE!" error="Report Period End Date cannot be before Begin Date." sqref="F8" xr:uid="{C9E1A187-A054-42FB-B01E-ED93284C52C6}">
      <formula1>D8</formula1>
    </dataValidation>
    <dataValidation type="date" operator="greaterThanOrEqual" allowBlank="1" showInputMessage="1" showErrorMessage="1" errorTitle="INVALID DATE!" error="Please enter a valid Start Date Format MM/DD/YYYY." sqref="D8" xr:uid="{74E77B39-676E-48E1-8B07-6C928C87FD11}">
      <formula1>43466</formula1>
    </dataValidation>
    <dataValidation type="textLength" operator="equal" allowBlank="1" showInputMessage="1" showErrorMessage="1" errorTitle="ERROR!" error="Please enter 2 letter state abbreviations only." sqref="C85:D85" xr:uid="{5EA51C3B-9A3E-4699-941E-CFDFE67DD7CF}">
      <formula1>2</formula1>
    </dataValidation>
    <dataValidation type="whole" operator="greaterThanOrEqual" allowBlank="1" showInputMessage="1" showErrorMessage="1" errorTitle="ERROR!" error="Please enter valid Report Year." sqref="C84" xr:uid="{EA622F42-D7BD-4179-8590-3937F9AF6970}">
      <formula1>2019</formula1>
    </dataValidation>
    <dataValidation type="date" operator="greaterThan" allowBlank="1" showInputMessage="1" showErrorMessage="1" errorTitle="ERROR!" error="Please enter valid Start Date." sqref="C87" xr:uid="{151B5753-BEE2-4BDE-B31A-6D3DB4253419}">
      <formula1>43466</formula1>
    </dataValidation>
    <dataValidation type="date" operator="greaterThan" allowBlank="1" showInputMessage="1" showErrorMessage="1" errorTitle="ERROR!" error="End Date cannot be before Start Date." sqref="E87" xr:uid="{6D6FCF03-B5ED-47C2-8D01-D33ECC7A872F}">
      <formula1>C87</formula1>
    </dataValidation>
    <dataValidation type="decimal" allowBlank="1" showInputMessage="1" showErrorMessage="1" errorTitle="Caution!" error="The value entered is not a valid percentage, please update it to a valid percentage." sqref="E33:E34 F39:F40 F43:F44" xr:uid="{FC89DF47-EF07-4F81-9EE5-7DBFF5AD36A4}">
      <formula1>0</formula1>
      <formula2>1</formula2>
    </dataValidation>
  </dataValidations>
  <pageMargins left="0.75" right="0.75" top="1" bottom="1" header="0.5" footer="0.5"/>
  <pageSetup scale="96" orientation="portrait" r:id="rId1"/>
  <headerFooter alignWithMargins="0">
    <oddFooter>&amp;LFY 2024 Uniform Reporting System (URS)</oddFooter>
  </headerFooter>
  <rowBreaks count="1" manualBreakCount="1">
    <brk id="46"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0</xdr:colOff>
                    <xdr:row>28</xdr:row>
                    <xdr:rowOff>0</xdr:rowOff>
                  </from>
                  <to>
                    <xdr:col>4</xdr:col>
                    <xdr:colOff>85725</xdr:colOff>
                    <xdr:row>29</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9525</xdr:colOff>
                    <xdr:row>29</xdr:row>
                    <xdr:rowOff>0</xdr:rowOff>
                  </from>
                  <to>
                    <xdr:col>3</xdr:col>
                    <xdr:colOff>1028700</xdr:colOff>
                    <xdr:row>30</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0</xdr:colOff>
                    <xdr:row>49</xdr:row>
                    <xdr:rowOff>47625</xdr:rowOff>
                  </from>
                  <to>
                    <xdr:col>3</xdr:col>
                    <xdr:colOff>390525</xdr:colOff>
                    <xdr:row>51</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0</xdr:colOff>
                    <xdr:row>50</xdr:row>
                    <xdr:rowOff>76200</xdr:rowOff>
                  </from>
                  <to>
                    <xdr:col>3</xdr:col>
                    <xdr:colOff>390525</xdr:colOff>
                    <xdr:row>52</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0</xdr:colOff>
                    <xdr:row>51</xdr:row>
                    <xdr:rowOff>76200</xdr:rowOff>
                  </from>
                  <to>
                    <xdr:col>3</xdr:col>
                    <xdr:colOff>390525</xdr:colOff>
                    <xdr:row>53</xdr:row>
                    <xdr:rowOff>19050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0</xdr:colOff>
                    <xdr:row>52</xdr:row>
                    <xdr:rowOff>76200</xdr:rowOff>
                  </from>
                  <to>
                    <xdr:col>3</xdr:col>
                    <xdr:colOff>390525</xdr:colOff>
                    <xdr:row>54</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0</xdr:colOff>
                    <xdr:row>53</xdr:row>
                    <xdr:rowOff>76200</xdr:rowOff>
                  </from>
                  <to>
                    <xdr:col>3</xdr:col>
                    <xdr:colOff>390525</xdr:colOff>
                    <xdr:row>55</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0</xdr:colOff>
                    <xdr:row>54</xdr:row>
                    <xdr:rowOff>76200</xdr:rowOff>
                  </from>
                  <to>
                    <xdr:col>3</xdr:col>
                    <xdr:colOff>390525</xdr:colOff>
                    <xdr:row>56</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104775</xdr:colOff>
                    <xdr:row>60</xdr:row>
                    <xdr:rowOff>0</xdr:rowOff>
                  </from>
                  <to>
                    <xdr:col>5</xdr:col>
                    <xdr:colOff>19050</xdr:colOff>
                    <xdr:row>61</xdr:row>
                    <xdr:rowOff>28575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104775</xdr:colOff>
                    <xdr:row>61</xdr:row>
                    <xdr:rowOff>28575</xdr:rowOff>
                  </from>
                  <to>
                    <xdr:col>5</xdr:col>
                    <xdr:colOff>19050</xdr:colOff>
                    <xdr:row>61</xdr:row>
                    <xdr:rowOff>123825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104775</xdr:colOff>
                    <xdr:row>64</xdr:row>
                    <xdr:rowOff>28575</xdr:rowOff>
                  </from>
                  <to>
                    <xdr:col>5</xdr:col>
                    <xdr:colOff>19050</xdr:colOff>
                    <xdr:row>64</xdr:row>
                    <xdr:rowOff>295275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104775</xdr:colOff>
                    <xdr:row>65</xdr:row>
                    <xdr:rowOff>19050</xdr:rowOff>
                  </from>
                  <to>
                    <xdr:col>5</xdr:col>
                    <xdr:colOff>19050</xdr:colOff>
                    <xdr:row>65</xdr:row>
                    <xdr:rowOff>285750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104775</xdr:colOff>
                    <xdr:row>66</xdr:row>
                    <xdr:rowOff>19050</xdr:rowOff>
                  </from>
                  <to>
                    <xdr:col>5</xdr:col>
                    <xdr:colOff>19050</xdr:colOff>
                    <xdr:row>66</xdr:row>
                    <xdr:rowOff>285750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104775</xdr:colOff>
                    <xdr:row>67</xdr:row>
                    <xdr:rowOff>9525</xdr:rowOff>
                  </from>
                  <to>
                    <xdr:col>5</xdr:col>
                    <xdr:colOff>19050</xdr:colOff>
                    <xdr:row>67</xdr:row>
                    <xdr:rowOff>276225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104775</xdr:colOff>
                    <xdr:row>68</xdr:row>
                    <xdr:rowOff>9525</xdr:rowOff>
                  </from>
                  <to>
                    <xdr:col>5</xdr:col>
                    <xdr:colOff>19050</xdr:colOff>
                    <xdr:row>68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104775</xdr:colOff>
                    <xdr:row>69</xdr:row>
                    <xdr:rowOff>0</xdr:rowOff>
                  </from>
                  <to>
                    <xdr:col>5</xdr:col>
                    <xdr:colOff>19050</xdr:colOff>
                    <xdr:row>69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66675</xdr:colOff>
                    <xdr:row>21</xdr:row>
                    <xdr:rowOff>104775</xdr:rowOff>
                  </from>
                  <to>
                    <xdr:col>2</xdr:col>
                    <xdr:colOff>895350</xdr:colOff>
                    <xdr:row>21</xdr:row>
                    <xdr:rowOff>219075</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2</xdr:col>
                    <xdr:colOff>66675</xdr:colOff>
                    <xdr:row>24</xdr:row>
                    <xdr:rowOff>104775</xdr:rowOff>
                  </from>
                  <to>
                    <xdr:col>2</xdr:col>
                    <xdr:colOff>895350</xdr:colOff>
                    <xdr:row>24</xdr:row>
                    <xdr:rowOff>219075</xdr:rowOff>
                  </to>
                </anchor>
              </controlPr>
            </control>
          </mc:Choice>
        </mc:AlternateContent>
        <mc:AlternateContent xmlns:mc="http://schemas.openxmlformats.org/markup-compatibility/2006">
          <mc:Choice Requires="x14">
            <control shapeId="9238" r:id="rId22" name="Check Box 22">
              <controlPr defaultSize="0" autoFill="0" autoLine="0" autoPict="0">
                <anchor moveWithCells="1">
                  <from>
                    <xdr:col>3</xdr:col>
                    <xdr:colOff>66675</xdr:colOff>
                    <xdr:row>24</xdr:row>
                    <xdr:rowOff>104775</xdr:rowOff>
                  </from>
                  <to>
                    <xdr:col>3</xdr:col>
                    <xdr:colOff>895350</xdr:colOff>
                    <xdr:row>24</xdr:row>
                    <xdr:rowOff>219075</xdr:rowOff>
                  </to>
                </anchor>
              </controlPr>
            </control>
          </mc:Choice>
        </mc:AlternateContent>
        <mc:AlternateContent xmlns:mc="http://schemas.openxmlformats.org/markup-compatibility/2006">
          <mc:Choice Requires="x14">
            <control shapeId="9241" r:id="rId23" name="Check Box 25">
              <controlPr defaultSize="0" autoFill="0" autoLine="0" autoPict="0">
                <anchor moveWithCells="1">
                  <from>
                    <xdr:col>4</xdr:col>
                    <xdr:colOff>66675</xdr:colOff>
                    <xdr:row>24</xdr:row>
                    <xdr:rowOff>104775</xdr:rowOff>
                  </from>
                  <to>
                    <xdr:col>4</xdr:col>
                    <xdr:colOff>866775</xdr:colOff>
                    <xdr:row>24</xdr:row>
                    <xdr:rowOff>219075</xdr:rowOff>
                  </to>
                </anchor>
              </controlPr>
            </control>
          </mc:Choice>
        </mc:AlternateContent>
        <mc:AlternateContent xmlns:mc="http://schemas.openxmlformats.org/markup-compatibility/2006">
          <mc:Choice Requires="x14">
            <control shapeId="9242" r:id="rId24" name="Check Box 26">
              <controlPr defaultSize="0" autoFill="0" autoLine="0" autoPict="0">
                <anchor moveWithCells="1">
                  <from>
                    <xdr:col>5</xdr:col>
                    <xdr:colOff>66675</xdr:colOff>
                    <xdr:row>24</xdr:row>
                    <xdr:rowOff>104775</xdr:rowOff>
                  </from>
                  <to>
                    <xdr:col>5</xdr:col>
                    <xdr:colOff>876300</xdr:colOff>
                    <xdr:row>24</xdr:row>
                    <xdr:rowOff>219075</xdr:rowOff>
                  </to>
                </anchor>
              </controlPr>
            </control>
          </mc:Choice>
        </mc:AlternateContent>
        <mc:AlternateContent xmlns:mc="http://schemas.openxmlformats.org/markup-compatibility/2006">
          <mc:Choice Requires="x14">
            <control shapeId="9244" r:id="rId25" name="Check Box 28">
              <controlPr defaultSize="0" autoFill="0" autoLine="0" autoPict="0">
                <anchor moveWithCells="1">
                  <from>
                    <xdr:col>3</xdr:col>
                    <xdr:colOff>66675</xdr:colOff>
                    <xdr:row>21</xdr:row>
                    <xdr:rowOff>104775</xdr:rowOff>
                  </from>
                  <to>
                    <xdr:col>3</xdr:col>
                    <xdr:colOff>895350</xdr:colOff>
                    <xdr:row>21</xdr:row>
                    <xdr:rowOff>219075</xdr:rowOff>
                  </to>
                </anchor>
              </controlPr>
            </control>
          </mc:Choice>
        </mc:AlternateContent>
        <mc:AlternateContent xmlns:mc="http://schemas.openxmlformats.org/markup-compatibility/2006">
          <mc:Choice Requires="x14">
            <control shapeId="9247" r:id="rId26" name="Check Box 31">
              <controlPr defaultSize="0" autoFill="0" autoLine="0" autoPict="0">
                <anchor moveWithCells="1">
                  <from>
                    <xdr:col>4</xdr:col>
                    <xdr:colOff>66675</xdr:colOff>
                    <xdr:row>21</xdr:row>
                    <xdr:rowOff>104775</xdr:rowOff>
                  </from>
                  <to>
                    <xdr:col>4</xdr:col>
                    <xdr:colOff>866775</xdr:colOff>
                    <xdr:row>21</xdr:row>
                    <xdr:rowOff>219075</xdr:rowOff>
                  </to>
                </anchor>
              </controlPr>
            </control>
          </mc:Choice>
        </mc:AlternateContent>
        <mc:AlternateContent xmlns:mc="http://schemas.openxmlformats.org/markup-compatibility/2006">
          <mc:Choice Requires="x14">
            <control shapeId="9248" r:id="rId27" name="Check Box 32">
              <controlPr defaultSize="0" autoFill="0" autoLine="0" autoPict="0">
                <anchor moveWithCells="1">
                  <from>
                    <xdr:col>5</xdr:col>
                    <xdr:colOff>66675</xdr:colOff>
                    <xdr:row>21</xdr:row>
                    <xdr:rowOff>104775</xdr:rowOff>
                  </from>
                  <to>
                    <xdr:col>5</xdr:col>
                    <xdr:colOff>876300</xdr:colOff>
                    <xdr:row>21</xdr:row>
                    <xdr:rowOff>219075</xdr:rowOff>
                  </to>
                </anchor>
              </controlPr>
            </control>
          </mc:Choice>
        </mc:AlternateContent>
        <mc:AlternateContent xmlns:mc="http://schemas.openxmlformats.org/markup-compatibility/2006">
          <mc:Choice Requires="x14">
            <control shapeId="9249" r:id="rId28" name="Check Box 33">
              <controlPr defaultSize="0" autoFill="0" autoLine="0" autoPict="0">
                <anchor moveWithCells="1">
                  <from>
                    <xdr:col>2</xdr:col>
                    <xdr:colOff>66675</xdr:colOff>
                    <xdr:row>22</xdr:row>
                    <xdr:rowOff>104775</xdr:rowOff>
                  </from>
                  <to>
                    <xdr:col>2</xdr:col>
                    <xdr:colOff>895350</xdr:colOff>
                    <xdr:row>22</xdr:row>
                    <xdr:rowOff>219075</xdr:rowOff>
                  </to>
                </anchor>
              </controlPr>
            </control>
          </mc:Choice>
        </mc:AlternateContent>
        <mc:AlternateContent xmlns:mc="http://schemas.openxmlformats.org/markup-compatibility/2006">
          <mc:Choice Requires="x14">
            <control shapeId="9251" r:id="rId29" name="Check Box 35">
              <controlPr defaultSize="0" autoFill="0" autoLine="0" autoPict="0">
                <anchor moveWithCells="1">
                  <from>
                    <xdr:col>3</xdr:col>
                    <xdr:colOff>66675</xdr:colOff>
                    <xdr:row>22</xdr:row>
                    <xdr:rowOff>104775</xdr:rowOff>
                  </from>
                  <to>
                    <xdr:col>3</xdr:col>
                    <xdr:colOff>895350</xdr:colOff>
                    <xdr:row>22</xdr:row>
                    <xdr:rowOff>219075</xdr:rowOff>
                  </to>
                </anchor>
              </controlPr>
            </control>
          </mc:Choice>
        </mc:AlternateContent>
        <mc:AlternateContent xmlns:mc="http://schemas.openxmlformats.org/markup-compatibility/2006">
          <mc:Choice Requires="x14">
            <control shapeId="9254" r:id="rId30" name="Check Box 38">
              <controlPr defaultSize="0" autoFill="0" autoLine="0" autoPict="0">
                <anchor moveWithCells="1">
                  <from>
                    <xdr:col>4</xdr:col>
                    <xdr:colOff>66675</xdr:colOff>
                    <xdr:row>22</xdr:row>
                    <xdr:rowOff>104775</xdr:rowOff>
                  </from>
                  <to>
                    <xdr:col>4</xdr:col>
                    <xdr:colOff>866775</xdr:colOff>
                    <xdr:row>22</xdr:row>
                    <xdr:rowOff>219075</xdr:rowOff>
                  </to>
                </anchor>
              </controlPr>
            </control>
          </mc:Choice>
        </mc:AlternateContent>
        <mc:AlternateContent xmlns:mc="http://schemas.openxmlformats.org/markup-compatibility/2006">
          <mc:Choice Requires="x14">
            <control shapeId="9255" r:id="rId31" name="Check Box 39">
              <controlPr defaultSize="0" autoFill="0" autoLine="0" autoPict="0">
                <anchor moveWithCells="1">
                  <from>
                    <xdr:col>5</xdr:col>
                    <xdr:colOff>66675</xdr:colOff>
                    <xdr:row>22</xdr:row>
                    <xdr:rowOff>104775</xdr:rowOff>
                  </from>
                  <to>
                    <xdr:col>5</xdr:col>
                    <xdr:colOff>876300</xdr:colOff>
                    <xdr:row>22</xdr:row>
                    <xdr:rowOff>219075</xdr:rowOff>
                  </to>
                </anchor>
              </controlPr>
            </control>
          </mc:Choice>
        </mc:AlternateContent>
        <mc:AlternateContent xmlns:mc="http://schemas.openxmlformats.org/markup-compatibility/2006">
          <mc:Choice Requires="x14">
            <control shapeId="9257" r:id="rId32" name="Check Box 41">
              <controlPr defaultSize="0" autoFill="0" autoLine="0" autoPict="0">
                <anchor moveWithCells="1">
                  <from>
                    <xdr:col>2</xdr:col>
                    <xdr:colOff>66675</xdr:colOff>
                    <xdr:row>23</xdr:row>
                    <xdr:rowOff>104775</xdr:rowOff>
                  </from>
                  <to>
                    <xdr:col>2</xdr:col>
                    <xdr:colOff>895350</xdr:colOff>
                    <xdr:row>23</xdr:row>
                    <xdr:rowOff>219075</xdr:rowOff>
                  </to>
                </anchor>
              </controlPr>
            </control>
          </mc:Choice>
        </mc:AlternateContent>
        <mc:AlternateContent xmlns:mc="http://schemas.openxmlformats.org/markup-compatibility/2006">
          <mc:Choice Requires="x14">
            <control shapeId="9259" r:id="rId33" name="Check Box 43">
              <controlPr defaultSize="0" autoFill="0" autoLine="0" autoPict="0">
                <anchor moveWithCells="1">
                  <from>
                    <xdr:col>3</xdr:col>
                    <xdr:colOff>66675</xdr:colOff>
                    <xdr:row>23</xdr:row>
                    <xdr:rowOff>104775</xdr:rowOff>
                  </from>
                  <to>
                    <xdr:col>3</xdr:col>
                    <xdr:colOff>895350</xdr:colOff>
                    <xdr:row>23</xdr:row>
                    <xdr:rowOff>219075</xdr:rowOff>
                  </to>
                </anchor>
              </controlPr>
            </control>
          </mc:Choice>
        </mc:AlternateContent>
        <mc:AlternateContent xmlns:mc="http://schemas.openxmlformats.org/markup-compatibility/2006">
          <mc:Choice Requires="x14">
            <control shapeId="9262" r:id="rId34" name="Check Box 46">
              <controlPr defaultSize="0" autoFill="0" autoLine="0" autoPict="0">
                <anchor moveWithCells="1">
                  <from>
                    <xdr:col>4</xdr:col>
                    <xdr:colOff>66675</xdr:colOff>
                    <xdr:row>23</xdr:row>
                    <xdr:rowOff>104775</xdr:rowOff>
                  </from>
                  <to>
                    <xdr:col>4</xdr:col>
                    <xdr:colOff>866775</xdr:colOff>
                    <xdr:row>23</xdr:row>
                    <xdr:rowOff>219075</xdr:rowOff>
                  </to>
                </anchor>
              </controlPr>
            </control>
          </mc:Choice>
        </mc:AlternateContent>
        <mc:AlternateContent xmlns:mc="http://schemas.openxmlformats.org/markup-compatibility/2006">
          <mc:Choice Requires="x14">
            <control shapeId="9263" r:id="rId35" name="Check Box 47">
              <controlPr defaultSize="0" autoFill="0" autoLine="0" autoPict="0">
                <anchor moveWithCells="1">
                  <from>
                    <xdr:col>5</xdr:col>
                    <xdr:colOff>66675</xdr:colOff>
                    <xdr:row>23</xdr:row>
                    <xdr:rowOff>104775</xdr:rowOff>
                  </from>
                  <to>
                    <xdr:col>5</xdr:col>
                    <xdr:colOff>876300</xdr:colOff>
                    <xdr:row>23</xdr:row>
                    <xdr:rowOff>219075</xdr:rowOff>
                  </to>
                </anchor>
              </controlPr>
            </control>
          </mc:Choice>
        </mc:AlternateContent>
        <mc:AlternateContent xmlns:mc="http://schemas.openxmlformats.org/markup-compatibility/2006">
          <mc:Choice Requires="x14">
            <control shapeId="9264" r:id="rId36" name="Check Box 48">
              <controlPr defaultSize="0" autoFill="0" autoLine="0" autoPict="0">
                <anchor moveWithCells="1">
                  <from>
                    <xdr:col>5</xdr:col>
                    <xdr:colOff>0</xdr:colOff>
                    <xdr:row>75</xdr:row>
                    <xdr:rowOff>76200</xdr:rowOff>
                  </from>
                  <to>
                    <xdr:col>5</xdr:col>
                    <xdr:colOff>809625</xdr:colOff>
                    <xdr:row>75</xdr:row>
                    <xdr:rowOff>352425</xdr:rowOff>
                  </to>
                </anchor>
              </controlPr>
            </control>
          </mc:Choice>
        </mc:AlternateContent>
        <mc:AlternateContent xmlns:mc="http://schemas.openxmlformats.org/markup-compatibility/2006">
          <mc:Choice Requires="x14">
            <control shapeId="9265" r:id="rId37" name="Check Box 49">
              <controlPr defaultSize="0" autoFill="0" autoLine="0" autoPict="0">
                <anchor moveWithCells="1">
                  <from>
                    <xdr:col>5</xdr:col>
                    <xdr:colOff>0</xdr:colOff>
                    <xdr:row>76</xdr:row>
                    <xdr:rowOff>0</xdr:rowOff>
                  </from>
                  <to>
                    <xdr:col>5</xdr:col>
                    <xdr:colOff>809625</xdr:colOff>
                    <xdr:row>76</xdr:row>
                    <xdr:rowOff>180975</xdr:rowOff>
                  </to>
                </anchor>
              </controlPr>
            </control>
          </mc:Choice>
        </mc:AlternateContent>
        <mc:AlternateContent xmlns:mc="http://schemas.openxmlformats.org/markup-compatibility/2006">
          <mc:Choice Requires="x14">
            <control shapeId="9266" r:id="rId38" name="Check Box 50">
              <controlPr defaultSize="0" autoFill="0" autoLine="0" autoPict="0">
                <anchor moveWithCells="1">
                  <from>
                    <xdr:col>5</xdr:col>
                    <xdr:colOff>0</xdr:colOff>
                    <xdr:row>76</xdr:row>
                    <xdr:rowOff>161925</xdr:rowOff>
                  </from>
                  <to>
                    <xdr:col>5</xdr:col>
                    <xdr:colOff>800100</xdr:colOff>
                    <xdr:row>78</xdr:row>
                    <xdr:rowOff>19050</xdr:rowOff>
                  </to>
                </anchor>
              </controlPr>
            </control>
          </mc:Choice>
        </mc:AlternateContent>
        <mc:AlternateContent xmlns:mc="http://schemas.openxmlformats.org/markup-compatibility/2006">
          <mc:Choice Requires="x14">
            <control shapeId="9267" r:id="rId39" name="Check Box 51">
              <controlPr defaultSize="0" autoFill="0" autoLine="0" autoPict="0">
                <anchor moveWithCells="1">
                  <from>
                    <xdr:col>5</xdr:col>
                    <xdr:colOff>0</xdr:colOff>
                    <xdr:row>77</xdr:row>
                    <xdr:rowOff>161925</xdr:rowOff>
                  </from>
                  <to>
                    <xdr:col>5</xdr:col>
                    <xdr:colOff>800100</xdr:colOff>
                    <xdr:row>79</xdr:row>
                    <xdr:rowOff>28575</xdr:rowOff>
                  </to>
                </anchor>
              </controlPr>
            </control>
          </mc:Choice>
        </mc:AlternateContent>
        <mc:AlternateContent xmlns:mc="http://schemas.openxmlformats.org/markup-compatibility/2006">
          <mc:Choice Requires="x14">
            <control shapeId="9268" r:id="rId40" name="Check Box 52">
              <controlPr defaultSize="0" autoFill="0" autoLine="0" autoPict="0">
                <anchor moveWithCells="1">
                  <from>
                    <xdr:col>5</xdr:col>
                    <xdr:colOff>104775</xdr:colOff>
                    <xdr:row>60</xdr:row>
                    <xdr:rowOff>0</xdr:rowOff>
                  </from>
                  <to>
                    <xdr:col>6</xdr:col>
                    <xdr:colOff>19050</xdr:colOff>
                    <xdr:row>61</xdr:row>
                    <xdr:rowOff>28575</xdr:rowOff>
                  </to>
                </anchor>
              </controlPr>
            </control>
          </mc:Choice>
        </mc:AlternateContent>
        <mc:AlternateContent xmlns:mc="http://schemas.openxmlformats.org/markup-compatibility/2006">
          <mc:Choice Requires="x14">
            <control shapeId="9269" r:id="rId41" name="Check Box 53">
              <controlPr defaultSize="0" autoFill="0" autoLine="0" autoPict="0">
                <anchor moveWithCells="1">
                  <from>
                    <xdr:col>2</xdr:col>
                    <xdr:colOff>66675</xdr:colOff>
                    <xdr:row>20</xdr:row>
                    <xdr:rowOff>104775</xdr:rowOff>
                  </from>
                  <to>
                    <xdr:col>2</xdr:col>
                    <xdr:colOff>895350</xdr:colOff>
                    <xdr:row>20</xdr:row>
                    <xdr:rowOff>219075</xdr:rowOff>
                  </to>
                </anchor>
              </controlPr>
            </control>
          </mc:Choice>
        </mc:AlternateContent>
        <mc:AlternateContent xmlns:mc="http://schemas.openxmlformats.org/markup-compatibility/2006">
          <mc:Choice Requires="x14">
            <control shapeId="9270" r:id="rId42" name="Check Box 54">
              <controlPr defaultSize="0" autoFill="0" autoLine="0" autoPict="0">
                <anchor moveWithCells="1">
                  <from>
                    <xdr:col>3</xdr:col>
                    <xdr:colOff>66675</xdr:colOff>
                    <xdr:row>20</xdr:row>
                    <xdr:rowOff>104775</xdr:rowOff>
                  </from>
                  <to>
                    <xdr:col>3</xdr:col>
                    <xdr:colOff>895350</xdr:colOff>
                    <xdr:row>20</xdr:row>
                    <xdr:rowOff>219075</xdr:rowOff>
                  </to>
                </anchor>
              </controlPr>
            </control>
          </mc:Choice>
        </mc:AlternateContent>
        <mc:AlternateContent xmlns:mc="http://schemas.openxmlformats.org/markup-compatibility/2006">
          <mc:Choice Requires="x14">
            <control shapeId="9271" r:id="rId43" name="Check Box 55">
              <controlPr defaultSize="0" autoFill="0" autoLine="0" autoPict="0">
                <anchor moveWithCells="1">
                  <from>
                    <xdr:col>4</xdr:col>
                    <xdr:colOff>66675</xdr:colOff>
                    <xdr:row>20</xdr:row>
                    <xdr:rowOff>104775</xdr:rowOff>
                  </from>
                  <to>
                    <xdr:col>4</xdr:col>
                    <xdr:colOff>866775</xdr:colOff>
                    <xdr:row>20</xdr:row>
                    <xdr:rowOff>219075</xdr:rowOff>
                  </to>
                </anchor>
              </controlPr>
            </control>
          </mc:Choice>
        </mc:AlternateContent>
        <mc:AlternateContent xmlns:mc="http://schemas.openxmlformats.org/markup-compatibility/2006">
          <mc:Choice Requires="x14">
            <control shapeId="9272" r:id="rId44" name="Check Box 56">
              <controlPr defaultSize="0" autoFill="0" autoLine="0" autoPict="0">
                <anchor moveWithCells="1">
                  <from>
                    <xdr:col>5</xdr:col>
                    <xdr:colOff>66675</xdr:colOff>
                    <xdr:row>20</xdr:row>
                    <xdr:rowOff>104775</xdr:rowOff>
                  </from>
                  <to>
                    <xdr:col>5</xdr:col>
                    <xdr:colOff>876300</xdr:colOff>
                    <xdr:row>20</xdr:row>
                    <xdr:rowOff>219075</xdr:rowOff>
                  </to>
                </anchor>
              </controlPr>
            </control>
          </mc:Choice>
        </mc:AlternateContent>
        <mc:AlternateContent xmlns:mc="http://schemas.openxmlformats.org/markup-compatibility/2006">
          <mc:Choice Requires="x14">
            <control shapeId="9273" r:id="rId45" name="Check Box 57">
              <controlPr defaultSize="0" autoFill="0" autoLine="0" autoPict="0">
                <anchor moveWithCells="1">
                  <from>
                    <xdr:col>2</xdr:col>
                    <xdr:colOff>66675</xdr:colOff>
                    <xdr:row>16</xdr:row>
                    <xdr:rowOff>104775</xdr:rowOff>
                  </from>
                  <to>
                    <xdr:col>2</xdr:col>
                    <xdr:colOff>895350</xdr:colOff>
                    <xdr:row>16</xdr:row>
                    <xdr:rowOff>219075</xdr:rowOff>
                  </to>
                </anchor>
              </controlPr>
            </control>
          </mc:Choice>
        </mc:AlternateContent>
        <mc:AlternateContent xmlns:mc="http://schemas.openxmlformats.org/markup-compatibility/2006">
          <mc:Choice Requires="x14">
            <control shapeId="9274" r:id="rId46" name="Check Box 58">
              <controlPr defaultSize="0" autoFill="0" autoLine="0" autoPict="0">
                <anchor moveWithCells="1">
                  <from>
                    <xdr:col>2</xdr:col>
                    <xdr:colOff>66675</xdr:colOff>
                    <xdr:row>19</xdr:row>
                    <xdr:rowOff>104775</xdr:rowOff>
                  </from>
                  <to>
                    <xdr:col>2</xdr:col>
                    <xdr:colOff>895350</xdr:colOff>
                    <xdr:row>19</xdr:row>
                    <xdr:rowOff>219075</xdr:rowOff>
                  </to>
                </anchor>
              </controlPr>
            </control>
          </mc:Choice>
        </mc:AlternateContent>
        <mc:AlternateContent xmlns:mc="http://schemas.openxmlformats.org/markup-compatibility/2006">
          <mc:Choice Requires="x14">
            <control shapeId="9275" r:id="rId47" name="Check Box 59">
              <controlPr defaultSize="0" autoFill="0" autoLine="0" autoPict="0">
                <anchor moveWithCells="1">
                  <from>
                    <xdr:col>3</xdr:col>
                    <xdr:colOff>66675</xdr:colOff>
                    <xdr:row>19</xdr:row>
                    <xdr:rowOff>104775</xdr:rowOff>
                  </from>
                  <to>
                    <xdr:col>3</xdr:col>
                    <xdr:colOff>895350</xdr:colOff>
                    <xdr:row>19</xdr:row>
                    <xdr:rowOff>219075</xdr:rowOff>
                  </to>
                </anchor>
              </controlPr>
            </control>
          </mc:Choice>
        </mc:AlternateContent>
        <mc:AlternateContent xmlns:mc="http://schemas.openxmlformats.org/markup-compatibility/2006">
          <mc:Choice Requires="x14">
            <control shapeId="9276" r:id="rId48" name="Check Box 60">
              <controlPr defaultSize="0" autoFill="0" autoLine="0" autoPict="0">
                <anchor moveWithCells="1">
                  <from>
                    <xdr:col>4</xdr:col>
                    <xdr:colOff>66675</xdr:colOff>
                    <xdr:row>19</xdr:row>
                    <xdr:rowOff>104775</xdr:rowOff>
                  </from>
                  <to>
                    <xdr:col>4</xdr:col>
                    <xdr:colOff>866775</xdr:colOff>
                    <xdr:row>19</xdr:row>
                    <xdr:rowOff>219075</xdr:rowOff>
                  </to>
                </anchor>
              </controlPr>
            </control>
          </mc:Choice>
        </mc:AlternateContent>
        <mc:AlternateContent xmlns:mc="http://schemas.openxmlformats.org/markup-compatibility/2006">
          <mc:Choice Requires="x14">
            <control shapeId="9277" r:id="rId49" name="Check Box 61">
              <controlPr defaultSize="0" autoFill="0" autoLine="0" autoPict="0">
                <anchor moveWithCells="1">
                  <from>
                    <xdr:col>5</xdr:col>
                    <xdr:colOff>66675</xdr:colOff>
                    <xdr:row>19</xdr:row>
                    <xdr:rowOff>104775</xdr:rowOff>
                  </from>
                  <to>
                    <xdr:col>5</xdr:col>
                    <xdr:colOff>876300</xdr:colOff>
                    <xdr:row>19</xdr:row>
                    <xdr:rowOff>219075</xdr:rowOff>
                  </to>
                </anchor>
              </controlPr>
            </control>
          </mc:Choice>
        </mc:AlternateContent>
        <mc:AlternateContent xmlns:mc="http://schemas.openxmlformats.org/markup-compatibility/2006">
          <mc:Choice Requires="x14">
            <control shapeId="9278" r:id="rId50" name="Check Box 62">
              <controlPr defaultSize="0" autoFill="0" autoLine="0" autoPict="0">
                <anchor moveWithCells="1">
                  <from>
                    <xdr:col>3</xdr:col>
                    <xdr:colOff>66675</xdr:colOff>
                    <xdr:row>16</xdr:row>
                    <xdr:rowOff>104775</xdr:rowOff>
                  </from>
                  <to>
                    <xdr:col>3</xdr:col>
                    <xdr:colOff>895350</xdr:colOff>
                    <xdr:row>16</xdr:row>
                    <xdr:rowOff>219075</xdr:rowOff>
                  </to>
                </anchor>
              </controlPr>
            </control>
          </mc:Choice>
        </mc:AlternateContent>
        <mc:AlternateContent xmlns:mc="http://schemas.openxmlformats.org/markup-compatibility/2006">
          <mc:Choice Requires="x14">
            <control shapeId="9279" r:id="rId51" name="Check Box 63">
              <controlPr defaultSize="0" autoFill="0" autoLine="0" autoPict="0">
                <anchor moveWithCells="1">
                  <from>
                    <xdr:col>4</xdr:col>
                    <xdr:colOff>66675</xdr:colOff>
                    <xdr:row>16</xdr:row>
                    <xdr:rowOff>104775</xdr:rowOff>
                  </from>
                  <to>
                    <xdr:col>4</xdr:col>
                    <xdr:colOff>866775</xdr:colOff>
                    <xdr:row>16</xdr:row>
                    <xdr:rowOff>219075</xdr:rowOff>
                  </to>
                </anchor>
              </controlPr>
            </control>
          </mc:Choice>
        </mc:AlternateContent>
        <mc:AlternateContent xmlns:mc="http://schemas.openxmlformats.org/markup-compatibility/2006">
          <mc:Choice Requires="x14">
            <control shapeId="9280" r:id="rId52" name="Check Box 64">
              <controlPr defaultSize="0" autoFill="0" autoLine="0" autoPict="0">
                <anchor moveWithCells="1">
                  <from>
                    <xdr:col>5</xdr:col>
                    <xdr:colOff>66675</xdr:colOff>
                    <xdr:row>16</xdr:row>
                    <xdr:rowOff>104775</xdr:rowOff>
                  </from>
                  <to>
                    <xdr:col>5</xdr:col>
                    <xdr:colOff>876300</xdr:colOff>
                    <xdr:row>16</xdr:row>
                    <xdr:rowOff>219075</xdr:rowOff>
                  </to>
                </anchor>
              </controlPr>
            </control>
          </mc:Choice>
        </mc:AlternateContent>
        <mc:AlternateContent xmlns:mc="http://schemas.openxmlformats.org/markup-compatibility/2006">
          <mc:Choice Requires="x14">
            <control shapeId="9281" r:id="rId53" name="Check Box 65">
              <controlPr defaultSize="0" autoFill="0" autoLine="0" autoPict="0">
                <anchor moveWithCells="1">
                  <from>
                    <xdr:col>2</xdr:col>
                    <xdr:colOff>66675</xdr:colOff>
                    <xdr:row>17</xdr:row>
                    <xdr:rowOff>104775</xdr:rowOff>
                  </from>
                  <to>
                    <xdr:col>2</xdr:col>
                    <xdr:colOff>895350</xdr:colOff>
                    <xdr:row>17</xdr:row>
                    <xdr:rowOff>219075</xdr:rowOff>
                  </to>
                </anchor>
              </controlPr>
            </control>
          </mc:Choice>
        </mc:AlternateContent>
        <mc:AlternateContent xmlns:mc="http://schemas.openxmlformats.org/markup-compatibility/2006">
          <mc:Choice Requires="x14">
            <control shapeId="9282" r:id="rId54" name="Check Box 66">
              <controlPr defaultSize="0" autoFill="0" autoLine="0" autoPict="0">
                <anchor moveWithCells="1">
                  <from>
                    <xdr:col>3</xdr:col>
                    <xdr:colOff>66675</xdr:colOff>
                    <xdr:row>17</xdr:row>
                    <xdr:rowOff>104775</xdr:rowOff>
                  </from>
                  <to>
                    <xdr:col>3</xdr:col>
                    <xdr:colOff>895350</xdr:colOff>
                    <xdr:row>17</xdr:row>
                    <xdr:rowOff>219075</xdr:rowOff>
                  </to>
                </anchor>
              </controlPr>
            </control>
          </mc:Choice>
        </mc:AlternateContent>
        <mc:AlternateContent xmlns:mc="http://schemas.openxmlformats.org/markup-compatibility/2006">
          <mc:Choice Requires="x14">
            <control shapeId="9283" r:id="rId55" name="Check Box 67">
              <controlPr defaultSize="0" autoFill="0" autoLine="0" autoPict="0">
                <anchor moveWithCells="1">
                  <from>
                    <xdr:col>4</xdr:col>
                    <xdr:colOff>66675</xdr:colOff>
                    <xdr:row>17</xdr:row>
                    <xdr:rowOff>104775</xdr:rowOff>
                  </from>
                  <to>
                    <xdr:col>4</xdr:col>
                    <xdr:colOff>866775</xdr:colOff>
                    <xdr:row>17</xdr:row>
                    <xdr:rowOff>219075</xdr:rowOff>
                  </to>
                </anchor>
              </controlPr>
            </control>
          </mc:Choice>
        </mc:AlternateContent>
        <mc:AlternateContent xmlns:mc="http://schemas.openxmlformats.org/markup-compatibility/2006">
          <mc:Choice Requires="x14">
            <control shapeId="9284" r:id="rId56" name="Check Box 68">
              <controlPr defaultSize="0" autoFill="0" autoLine="0" autoPict="0">
                <anchor moveWithCells="1">
                  <from>
                    <xdr:col>5</xdr:col>
                    <xdr:colOff>66675</xdr:colOff>
                    <xdr:row>17</xdr:row>
                    <xdr:rowOff>104775</xdr:rowOff>
                  </from>
                  <to>
                    <xdr:col>5</xdr:col>
                    <xdr:colOff>876300</xdr:colOff>
                    <xdr:row>17</xdr:row>
                    <xdr:rowOff>219075</xdr:rowOff>
                  </to>
                </anchor>
              </controlPr>
            </control>
          </mc:Choice>
        </mc:AlternateContent>
        <mc:AlternateContent xmlns:mc="http://schemas.openxmlformats.org/markup-compatibility/2006">
          <mc:Choice Requires="x14">
            <control shapeId="9285" r:id="rId57" name="Check Box 69">
              <controlPr defaultSize="0" autoFill="0" autoLine="0" autoPict="0">
                <anchor moveWithCells="1">
                  <from>
                    <xdr:col>2</xdr:col>
                    <xdr:colOff>66675</xdr:colOff>
                    <xdr:row>18</xdr:row>
                    <xdr:rowOff>104775</xdr:rowOff>
                  </from>
                  <to>
                    <xdr:col>2</xdr:col>
                    <xdr:colOff>895350</xdr:colOff>
                    <xdr:row>18</xdr:row>
                    <xdr:rowOff>219075</xdr:rowOff>
                  </to>
                </anchor>
              </controlPr>
            </control>
          </mc:Choice>
        </mc:AlternateContent>
        <mc:AlternateContent xmlns:mc="http://schemas.openxmlformats.org/markup-compatibility/2006">
          <mc:Choice Requires="x14">
            <control shapeId="9286" r:id="rId58" name="Check Box 70">
              <controlPr defaultSize="0" autoFill="0" autoLine="0" autoPict="0">
                <anchor moveWithCells="1">
                  <from>
                    <xdr:col>3</xdr:col>
                    <xdr:colOff>66675</xdr:colOff>
                    <xdr:row>18</xdr:row>
                    <xdr:rowOff>104775</xdr:rowOff>
                  </from>
                  <to>
                    <xdr:col>3</xdr:col>
                    <xdr:colOff>895350</xdr:colOff>
                    <xdr:row>18</xdr:row>
                    <xdr:rowOff>219075</xdr:rowOff>
                  </to>
                </anchor>
              </controlPr>
            </control>
          </mc:Choice>
        </mc:AlternateContent>
        <mc:AlternateContent xmlns:mc="http://schemas.openxmlformats.org/markup-compatibility/2006">
          <mc:Choice Requires="x14">
            <control shapeId="9287" r:id="rId59" name="Check Box 71">
              <controlPr defaultSize="0" autoFill="0" autoLine="0" autoPict="0">
                <anchor moveWithCells="1">
                  <from>
                    <xdr:col>4</xdr:col>
                    <xdr:colOff>66675</xdr:colOff>
                    <xdr:row>18</xdr:row>
                    <xdr:rowOff>104775</xdr:rowOff>
                  </from>
                  <to>
                    <xdr:col>4</xdr:col>
                    <xdr:colOff>866775</xdr:colOff>
                    <xdr:row>18</xdr:row>
                    <xdr:rowOff>219075</xdr:rowOff>
                  </to>
                </anchor>
              </controlPr>
            </control>
          </mc:Choice>
        </mc:AlternateContent>
        <mc:AlternateContent xmlns:mc="http://schemas.openxmlformats.org/markup-compatibility/2006">
          <mc:Choice Requires="x14">
            <control shapeId="9288" r:id="rId60" name="Check Box 72">
              <controlPr defaultSize="0" autoFill="0" autoLine="0" autoPict="0">
                <anchor moveWithCells="1">
                  <from>
                    <xdr:col>5</xdr:col>
                    <xdr:colOff>66675</xdr:colOff>
                    <xdr:row>18</xdr:row>
                    <xdr:rowOff>104775</xdr:rowOff>
                  </from>
                  <to>
                    <xdr:col>5</xdr:col>
                    <xdr:colOff>876300</xdr:colOff>
                    <xdr:row>18</xdr:row>
                    <xdr:rowOff>219075</xdr:rowOff>
                  </to>
                </anchor>
              </controlPr>
            </control>
          </mc:Choice>
        </mc:AlternateContent>
        <mc:AlternateContent xmlns:mc="http://schemas.openxmlformats.org/markup-compatibility/2006">
          <mc:Choice Requires="x14">
            <control shapeId="9289" r:id="rId61" name="Check Box 73">
              <controlPr defaultSize="0" autoFill="0" autoLine="0" autoPict="0">
                <anchor moveWithCells="1">
                  <from>
                    <xdr:col>2</xdr:col>
                    <xdr:colOff>66675</xdr:colOff>
                    <xdr:row>15</xdr:row>
                    <xdr:rowOff>104775</xdr:rowOff>
                  </from>
                  <to>
                    <xdr:col>2</xdr:col>
                    <xdr:colOff>895350</xdr:colOff>
                    <xdr:row>15</xdr:row>
                    <xdr:rowOff>219075</xdr:rowOff>
                  </to>
                </anchor>
              </controlPr>
            </control>
          </mc:Choice>
        </mc:AlternateContent>
        <mc:AlternateContent xmlns:mc="http://schemas.openxmlformats.org/markup-compatibility/2006">
          <mc:Choice Requires="x14">
            <control shapeId="9290" r:id="rId62" name="Check Box 74">
              <controlPr defaultSize="0" autoFill="0" autoLine="0" autoPict="0">
                <anchor moveWithCells="1">
                  <from>
                    <xdr:col>3</xdr:col>
                    <xdr:colOff>66675</xdr:colOff>
                    <xdr:row>15</xdr:row>
                    <xdr:rowOff>104775</xdr:rowOff>
                  </from>
                  <to>
                    <xdr:col>3</xdr:col>
                    <xdr:colOff>895350</xdr:colOff>
                    <xdr:row>15</xdr:row>
                    <xdr:rowOff>219075</xdr:rowOff>
                  </to>
                </anchor>
              </controlPr>
            </control>
          </mc:Choice>
        </mc:AlternateContent>
        <mc:AlternateContent xmlns:mc="http://schemas.openxmlformats.org/markup-compatibility/2006">
          <mc:Choice Requires="x14">
            <control shapeId="9291" r:id="rId63" name="Check Box 75">
              <controlPr defaultSize="0" autoFill="0" autoLine="0" autoPict="0">
                <anchor moveWithCells="1">
                  <from>
                    <xdr:col>4</xdr:col>
                    <xdr:colOff>66675</xdr:colOff>
                    <xdr:row>15</xdr:row>
                    <xdr:rowOff>104775</xdr:rowOff>
                  </from>
                  <to>
                    <xdr:col>4</xdr:col>
                    <xdr:colOff>866775</xdr:colOff>
                    <xdr:row>15</xdr:row>
                    <xdr:rowOff>219075</xdr:rowOff>
                  </to>
                </anchor>
              </controlPr>
            </control>
          </mc:Choice>
        </mc:AlternateContent>
        <mc:AlternateContent xmlns:mc="http://schemas.openxmlformats.org/markup-compatibility/2006">
          <mc:Choice Requires="x14">
            <control shapeId="9292" r:id="rId64" name="Check Box 76">
              <controlPr defaultSize="0" autoFill="0" autoLine="0" autoPict="0">
                <anchor moveWithCells="1">
                  <from>
                    <xdr:col>5</xdr:col>
                    <xdr:colOff>66675</xdr:colOff>
                    <xdr:row>15</xdr:row>
                    <xdr:rowOff>104775</xdr:rowOff>
                  </from>
                  <to>
                    <xdr:col>5</xdr:col>
                    <xdr:colOff>876300</xdr:colOff>
                    <xdr:row>15</xdr:row>
                    <xdr:rowOff>219075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374B-B699-4275-A746-42280F3785E8}">
  <sheetPr codeName="Sheet21"/>
  <dimension ref="A1:BN39"/>
  <sheetViews>
    <sheetView showGridLines="0" zoomScaleNormal="100" workbookViewId="0">
      <pane xSplit="1" topLeftCell="B1" activePane="topRight" state="frozenSplit"/>
      <selection activeCell="E44" sqref="E44"/>
      <selection pane="topRight" activeCell="C38" sqref="C38"/>
    </sheetView>
  </sheetViews>
  <sheetFormatPr defaultColWidth="8.85546875" defaultRowHeight="12.75" x14ac:dyDescent="0.2"/>
  <cols>
    <col min="1" max="1" width="15.5703125" style="424" customWidth="1"/>
    <col min="2" max="65" width="11.7109375" style="424" customWidth="1"/>
    <col min="66" max="210" width="8.85546875" style="424" customWidth="1"/>
    <col min="211" max="211" width="10.42578125" style="424" customWidth="1"/>
    <col min="212" max="231" width="8.85546875" style="424" customWidth="1"/>
    <col min="232" max="232" width="10.7109375" style="424" customWidth="1"/>
    <col min="233" max="16384" width="8.85546875" style="424"/>
  </cols>
  <sheetData>
    <row r="1" spans="1:66" x14ac:dyDescent="0.2">
      <c r="A1" s="423" t="s">
        <v>810</v>
      </c>
    </row>
    <row r="2" spans="1:66" x14ac:dyDescent="0.2">
      <c r="A2" s="6"/>
    </row>
    <row r="3" spans="1:66" ht="36.75" customHeight="1" x14ac:dyDescent="0.2">
      <c r="A3" s="1003" t="s">
        <v>746</v>
      </c>
      <c r="B3" s="1003"/>
      <c r="C3" s="1003"/>
      <c r="D3" s="1003"/>
      <c r="E3" s="1003"/>
      <c r="F3" s="1003"/>
      <c r="G3" s="1003"/>
      <c r="H3" s="1003"/>
      <c r="I3" s="1003"/>
      <c r="J3" s="1003"/>
      <c r="K3" s="1003"/>
      <c r="L3" s="1003"/>
      <c r="M3" s="1003"/>
      <c r="N3" s="1003"/>
      <c r="O3" s="1003"/>
      <c r="P3" s="1003"/>
      <c r="Q3" s="1003"/>
      <c r="R3" s="1003"/>
      <c r="S3" s="425"/>
      <c r="T3" s="425"/>
      <c r="U3" s="425"/>
      <c r="V3" s="425"/>
      <c r="W3" s="425"/>
      <c r="X3" s="425"/>
      <c r="Y3" s="425"/>
      <c r="Z3" s="425"/>
      <c r="AA3" s="425"/>
      <c r="AB3" s="425"/>
      <c r="AC3" s="425"/>
      <c r="AD3" s="425"/>
      <c r="AE3" s="425"/>
      <c r="AF3" s="425"/>
      <c r="AG3" s="425"/>
      <c r="AH3" s="425"/>
    </row>
    <row r="4" spans="1:66" s="426" customFormat="1" ht="8.25" customHeight="1" x14ac:dyDescent="0.2"/>
    <row r="5" spans="1:66" s="426" customFormat="1" ht="18" customHeight="1" x14ac:dyDescent="0.25">
      <c r="A5" s="427" t="s">
        <v>80</v>
      </c>
    </row>
    <row r="6" spans="1:66" s="426" customFormat="1" ht="8.25" customHeight="1" x14ac:dyDescent="0.2"/>
    <row r="7" spans="1:66" ht="8.1" customHeight="1" x14ac:dyDescent="0.2"/>
    <row r="8" spans="1:66" x14ac:dyDescent="0.2">
      <c r="A8" t="s">
        <v>81</v>
      </c>
    </row>
    <row r="9" spans="1:66" x14ac:dyDescent="0.2">
      <c r="A9" s="428" t="s">
        <v>300</v>
      </c>
      <c r="B9" s="429"/>
      <c r="C9" s="430"/>
      <c r="D9" s="430"/>
      <c r="E9" s="430"/>
      <c r="F9" s="430"/>
      <c r="G9" s="430"/>
      <c r="H9" s="430"/>
      <c r="I9" s="430"/>
      <c r="J9" s="430"/>
      <c r="K9" s="430"/>
      <c r="L9" s="430"/>
      <c r="M9" s="430"/>
      <c r="N9" s="430"/>
      <c r="O9" s="430"/>
      <c r="P9" s="430"/>
      <c r="Q9" s="430"/>
      <c r="R9" s="430"/>
      <c r="S9" s="431"/>
      <c r="T9" s="431"/>
      <c r="U9" s="431"/>
      <c r="V9" s="431"/>
      <c r="W9" s="431"/>
      <c r="X9" s="431"/>
      <c r="Y9" s="431"/>
      <c r="Z9" s="431"/>
      <c r="AA9" s="431"/>
      <c r="AB9" s="431"/>
      <c r="AC9" s="431"/>
      <c r="AD9" s="431"/>
      <c r="AE9" s="431"/>
      <c r="AF9" s="431"/>
      <c r="AG9" s="431"/>
      <c r="AH9" s="431"/>
    </row>
    <row r="10" spans="1:66" x14ac:dyDescent="0.2">
      <c r="A10" s="428" t="s">
        <v>382</v>
      </c>
      <c r="B10" s="432" t="s">
        <v>82</v>
      </c>
      <c r="C10" s="1150">
        <v>45108</v>
      </c>
      <c r="D10" s="1151"/>
      <c r="E10" s="1151"/>
      <c r="F10" s="1151"/>
      <c r="G10" s="1151"/>
      <c r="H10" s="1151"/>
      <c r="I10" s="1151"/>
      <c r="J10" s="1152"/>
      <c r="K10" s="433" t="s">
        <v>74</v>
      </c>
      <c r="L10" s="1153">
        <v>45473</v>
      </c>
      <c r="M10" s="1153"/>
      <c r="N10" s="1153"/>
      <c r="O10" s="1153"/>
      <c r="P10" s="1153"/>
      <c r="Q10" s="1153"/>
      <c r="R10" s="1153"/>
      <c r="S10" s="1153"/>
      <c r="T10" s="1153"/>
      <c r="U10" s="1153"/>
      <c r="V10" s="1153"/>
      <c r="W10" s="431"/>
      <c r="X10" s="431"/>
      <c r="Y10" s="431"/>
      <c r="Z10" s="431"/>
      <c r="AA10" s="431"/>
      <c r="AB10" s="431"/>
      <c r="AC10" s="431"/>
      <c r="AD10" s="431"/>
      <c r="AE10" s="431"/>
      <c r="AF10" s="431"/>
      <c r="AG10" s="431"/>
      <c r="AH10" s="431"/>
    </row>
    <row r="11" spans="1:66" x14ac:dyDescent="0.2">
      <c r="A11" s="428" t="s">
        <v>75</v>
      </c>
      <c r="B11" s="1154" t="s">
        <v>921</v>
      </c>
      <c r="C11" s="1155"/>
      <c r="D11" s="1155"/>
      <c r="E11" s="1155"/>
      <c r="F11" s="1155"/>
      <c r="G11" s="1155"/>
      <c r="H11" s="1155"/>
      <c r="I11" s="1155"/>
      <c r="J11" s="1155"/>
      <c r="K11" s="1155"/>
      <c r="L11" s="1155"/>
      <c r="M11" s="1155"/>
      <c r="N11" s="1155"/>
      <c r="O11" s="1155"/>
      <c r="P11" s="1155"/>
      <c r="Q11" s="1155"/>
      <c r="R11" s="1155"/>
      <c r="S11" s="1155"/>
      <c r="T11" s="1155"/>
      <c r="U11" s="1155"/>
      <c r="V11" s="1156"/>
      <c r="W11" s="431"/>
      <c r="X11" s="431"/>
      <c r="Y11" s="431"/>
      <c r="Z11" s="431"/>
      <c r="AA11" s="431"/>
      <c r="AB11" s="431"/>
      <c r="AC11" s="431"/>
      <c r="AD11" s="431"/>
      <c r="AE11" s="431"/>
      <c r="AF11" s="431"/>
      <c r="AG11" s="431"/>
    </row>
    <row r="12" spans="1:66" s="434" customFormat="1" ht="23.45" customHeight="1" x14ac:dyDescent="0.2">
      <c r="A12" s="1157"/>
      <c r="B12" s="1145" t="s">
        <v>83</v>
      </c>
      <c r="C12" s="1145"/>
      <c r="D12" s="1145"/>
      <c r="E12" s="1145"/>
      <c r="F12" s="1145"/>
      <c r="G12" s="1145"/>
      <c r="H12" s="1145"/>
      <c r="I12" s="1145"/>
      <c r="J12" s="1145" t="s">
        <v>84</v>
      </c>
      <c r="K12" s="1145"/>
      <c r="L12" s="1145"/>
      <c r="M12" s="1145"/>
      <c r="N12" s="1145"/>
      <c r="O12" s="1145"/>
      <c r="P12" s="1145"/>
      <c r="Q12" s="1145" t="s">
        <v>85</v>
      </c>
      <c r="R12" s="1145"/>
      <c r="S12" s="1145"/>
      <c r="T12" s="1145"/>
      <c r="U12" s="1145"/>
      <c r="V12" s="1145"/>
      <c r="W12" s="1145"/>
      <c r="X12" s="1145" t="s">
        <v>86</v>
      </c>
      <c r="Y12" s="1145"/>
      <c r="Z12" s="1145"/>
      <c r="AA12" s="1145"/>
      <c r="AB12" s="1145"/>
      <c r="AC12" s="1145"/>
      <c r="AD12" s="1145"/>
      <c r="AE12" s="1145" t="s">
        <v>87</v>
      </c>
      <c r="AF12" s="1145"/>
      <c r="AG12" s="1145"/>
      <c r="AH12" s="1145"/>
      <c r="AI12" s="1145"/>
      <c r="AJ12" s="1145"/>
      <c r="AK12" s="1145"/>
      <c r="AL12" s="1145" t="s">
        <v>88</v>
      </c>
      <c r="AM12" s="1145"/>
      <c r="AN12" s="1145"/>
      <c r="AO12" s="1145"/>
      <c r="AP12" s="1145"/>
      <c r="AQ12" s="1145"/>
      <c r="AR12" s="1145"/>
      <c r="AS12" s="1145" t="s">
        <v>551</v>
      </c>
      <c r="AT12" s="1145"/>
      <c r="AU12" s="1145"/>
      <c r="AV12" s="1145"/>
      <c r="AW12" s="1145"/>
      <c r="AX12" s="1145"/>
      <c r="AY12" s="1145"/>
      <c r="AZ12" s="1145" t="s">
        <v>89</v>
      </c>
      <c r="BA12" s="1145"/>
      <c r="BB12" s="1145"/>
      <c r="BC12" s="1145"/>
      <c r="BD12" s="1145"/>
      <c r="BE12" s="1145"/>
      <c r="BF12" s="1145"/>
      <c r="BG12" s="1145" t="s">
        <v>90</v>
      </c>
      <c r="BH12" s="1145"/>
      <c r="BI12" s="1145"/>
      <c r="BJ12" s="1145"/>
      <c r="BK12" s="1145"/>
      <c r="BL12" s="1145"/>
      <c r="BM12" s="1145"/>
    </row>
    <row r="13" spans="1:66" s="434" customFormat="1" ht="36.75" customHeight="1" x14ac:dyDescent="0.2">
      <c r="A13" s="1158"/>
      <c r="B13" s="435" t="s">
        <v>91</v>
      </c>
      <c r="C13" s="435" t="s">
        <v>92</v>
      </c>
      <c r="D13" s="435" t="s">
        <v>477</v>
      </c>
      <c r="E13" s="435" t="s">
        <v>531</v>
      </c>
      <c r="F13" s="435" t="s">
        <v>478</v>
      </c>
      <c r="G13" s="435" t="s">
        <v>93</v>
      </c>
      <c r="H13" s="435" t="s">
        <v>94</v>
      </c>
      <c r="I13" s="435" t="s">
        <v>83</v>
      </c>
      <c r="J13" s="435" t="s">
        <v>91</v>
      </c>
      <c r="K13" s="435" t="s">
        <v>92</v>
      </c>
      <c r="L13" s="435" t="s">
        <v>477</v>
      </c>
      <c r="M13" s="435" t="s">
        <v>531</v>
      </c>
      <c r="N13" s="435" t="s">
        <v>478</v>
      </c>
      <c r="O13" s="435" t="s">
        <v>95</v>
      </c>
      <c r="P13" s="435" t="s">
        <v>94</v>
      </c>
      <c r="Q13" s="435" t="s">
        <v>91</v>
      </c>
      <c r="R13" s="435" t="s">
        <v>92</v>
      </c>
      <c r="S13" s="435" t="s">
        <v>477</v>
      </c>
      <c r="T13" s="435" t="s">
        <v>531</v>
      </c>
      <c r="U13" s="435" t="s">
        <v>478</v>
      </c>
      <c r="V13" s="435" t="s">
        <v>95</v>
      </c>
      <c r="W13" s="435" t="s">
        <v>94</v>
      </c>
      <c r="X13" s="435" t="s">
        <v>91</v>
      </c>
      <c r="Y13" s="435" t="s">
        <v>92</v>
      </c>
      <c r="Z13" s="435" t="s">
        <v>477</v>
      </c>
      <c r="AA13" s="435" t="s">
        <v>531</v>
      </c>
      <c r="AB13" s="435" t="s">
        <v>478</v>
      </c>
      <c r="AC13" s="435" t="s">
        <v>95</v>
      </c>
      <c r="AD13" s="435" t="s">
        <v>94</v>
      </c>
      <c r="AE13" s="435" t="s">
        <v>91</v>
      </c>
      <c r="AF13" s="435" t="s">
        <v>92</v>
      </c>
      <c r="AG13" s="435" t="s">
        <v>477</v>
      </c>
      <c r="AH13" s="435" t="s">
        <v>531</v>
      </c>
      <c r="AI13" s="435" t="s">
        <v>478</v>
      </c>
      <c r="AJ13" s="435" t="s">
        <v>95</v>
      </c>
      <c r="AK13" s="435" t="s">
        <v>94</v>
      </c>
      <c r="AL13" s="435" t="s">
        <v>91</v>
      </c>
      <c r="AM13" s="435" t="s">
        <v>92</v>
      </c>
      <c r="AN13" s="435" t="s">
        <v>477</v>
      </c>
      <c r="AO13" s="435" t="s">
        <v>531</v>
      </c>
      <c r="AP13" s="435" t="s">
        <v>478</v>
      </c>
      <c r="AQ13" s="435" t="s">
        <v>95</v>
      </c>
      <c r="AR13" s="435" t="s">
        <v>94</v>
      </c>
      <c r="AS13" s="435" t="s">
        <v>91</v>
      </c>
      <c r="AT13" s="435" t="s">
        <v>92</v>
      </c>
      <c r="AU13" s="435" t="s">
        <v>477</v>
      </c>
      <c r="AV13" s="435" t="s">
        <v>531</v>
      </c>
      <c r="AW13" s="435" t="s">
        <v>478</v>
      </c>
      <c r="AX13" s="435" t="s">
        <v>95</v>
      </c>
      <c r="AY13" s="435" t="s">
        <v>94</v>
      </c>
      <c r="AZ13" s="435" t="s">
        <v>91</v>
      </c>
      <c r="BA13" s="435" t="s">
        <v>92</v>
      </c>
      <c r="BB13" s="435" t="s">
        <v>477</v>
      </c>
      <c r="BC13" s="435" t="s">
        <v>531</v>
      </c>
      <c r="BD13" s="435" t="s">
        <v>478</v>
      </c>
      <c r="BE13" s="435" t="s">
        <v>95</v>
      </c>
      <c r="BF13" s="435" t="s">
        <v>94</v>
      </c>
      <c r="BG13" s="435" t="s">
        <v>91</v>
      </c>
      <c r="BH13" s="435" t="s">
        <v>92</v>
      </c>
      <c r="BI13" s="435" t="s">
        <v>477</v>
      </c>
      <c r="BJ13" s="435" t="s">
        <v>531</v>
      </c>
      <c r="BK13" s="435" t="s">
        <v>478</v>
      </c>
      <c r="BL13" s="435" t="s">
        <v>95</v>
      </c>
      <c r="BM13" s="435" t="s">
        <v>94</v>
      </c>
    </row>
    <row r="14" spans="1:66" ht="12.75" customHeight="1" x14ac:dyDescent="0.2">
      <c r="A14" s="884" t="s">
        <v>476</v>
      </c>
      <c r="B14" s="436">
        <f>J14+Q14+X14+AE14+AL14+AS14+AZ14+BG14</f>
        <v>91</v>
      </c>
      <c r="C14" s="436">
        <f>K14+R14+Y14+AF14+AM14+AT14+BA14+BH14</f>
        <v>183</v>
      </c>
      <c r="D14" s="865"/>
      <c r="E14" s="865"/>
      <c r="F14" s="865"/>
      <c r="G14" s="865"/>
      <c r="H14" s="436">
        <f>P14+W14+AD14+AK14+AR14+AY14+BF14+BM14</f>
        <v>0</v>
      </c>
      <c r="I14" s="436">
        <f>SUM(B14:C14, H14)</f>
        <v>274</v>
      </c>
      <c r="J14" s="40">
        <v>0</v>
      </c>
      <c r="K14" s="40">
        <v>1</v>
      </c>
      <c r="L14" s="256"/>
      <c r="M14" s="256"/>
      <c r="N14" s="256"/>
      <c r="O14" s="256"/>
      <c r="P14" s="40">
        <v>0</v>
      </c>
      <c r="Q14" s="40">
        <v>1</v>
      </c>
      <c r="R14" s="40">
        <v>0</v>
      </c>
      <c r="S14" s="256"/>
      <c r="T14" s="256"/>
      <c r="U14" s="256"/>
      <c r="V14" s="256"/>
      <c r="W14" s="40">
        <v>0</v>
      </c>
      <c r="X14" s="40">
        <v>18</v>
      </c>
      <c r="Y14" s="40">
        <v>28</v>
      </c>
      <c r="Z14" s="256"/>
      <c r="AA14" s="256"/>
      <c r="AB14" s="256"/>
      <c r="AC14" s="256"/>
      <c r="AD14" s="40">
        <v>0</v>
      </c>
      <c r="AE14" s="40">
        <v>0</v>
      </c>
      <c r="AF14" s="40">
        <v>0</v>
      </c>
      <c r="AG14" s="256"/>
      <c r="AH14" s="256"/>
      <c r="AI14" s="256"/>
      <c r="AJ14" s="256"/>
      <c r="AK14" s="40"/>
      <c r="AL14" s="40">
        <v>29</v>
      </c>
      <c r="AM14" s="40">
        <v>64</v>
      </c>
      <c r="AN14" s="256"/>
      <c r="AO14" s="256"/>
      <c r="AP14" s="256"/>
      <c r="AQ14" s="256"/>
      <c r="AR14" s="40">
        <v>0</v>
      </c>
      <c r="AS14" s="40"/>
      <c r="AT14" s="40"/>
      <c r="AU14" s="256"/>
      <c r="AV14" s="256"/>
      <c r="AW14" s="256"/>
      <c r="AX14" s="256"/>
      <c r="AY14" s="40"/>
      <c r="AZ14" s="40">
        <v>2</v>
      </c>
      <c r="BA14" s="40">
        <v>1</v>
      </c>
      <c r="BB14" s="256"/>
      <c r="BC14" s="256"/>
      <c r="BD14" s="256"/>
      <c r="BE14" s="256"/>
      <c r="BF14" s="40"/>
      <c r="BG14" s="40">
        <v>41</v>
      </c>
      <c r="BH14" s="40">
        <v>89</v>
      </c>
      <c r="BI14" s="256"/>
      <c r="BJ14" s="256"/>
      <c r="BK14" s="256"/>
      <c r="BL14" s="256"/>
      <c r="BM14" s="40">
        <v>0</v>
      </c>
      <c r="BN14" s="437"/>
    </row>
    <row r="15" spans="1:66" ht="12.75" customHeight="1" x14ac:dyDescent="0.2">
      <c r="A15" s="884" t="s">
        <v>475</v>
      </c>
      <c r="B15" s="436">
        <f t="shared" ref="B15:B22" si="0">J15+Q15+X15+AE15+AL15+AS15+AZ15+BG15</f>
        <v>1562</v>
      </c>
      <c r="C15" s="436">
        <f t="shared" ref="C15:C22" si="1">K15+R15+Y15+AF15+AM15+AT15+BA15+BH15</f>
        <v>2585</v>
      </c>
      <c r="D15" s="436">
        <f t="shared" ref="D15:D22" si="2">L15+S15+Z15+AG15+AN15+AU15+BB15+BI15</f>
        <v>0</v>
      </c>
      <c r="E15" s="436">
        <f t="shared" ref="E15:E22" si="3">M15+T15+AA15+AH15+AO15+AV15+BC15+BJ15</f>
        <v>0</v>
      </c>
      <c r="F15" s="436">
        <f t="shared" ref="F15:F22" si="4">N15+U15+AB15+AI15+AP15+AW15+BD15+BK15</f>
        <v>0</v>
      </c>
      <c r="G15" s="436">
        <f t="shared" ref="G15:G22" si="5">O15+V15+AC15+AJ15+AQ15+AX15+BE15+BL15</f>
        <v>0</v>
      </c>
      <c r="H15" s="436">
        <f t="shared" ref="H15:H22" si="6">P15+W15+AD15+AK15+AR15+AY15+BF15+BM15</f>
        <v>10</v>
      </c>
      <c r="I15" s="436">
        <f t="shared" ref="I15:I23" si="7">SUM(B15:H15)</f>
        <v>4157</v>
      </c>
      <c r="J15" s="40">
        <v>8</v>
      </c>
      <c r="K15" s="40">
        <v>15</v>
      </c>
      <c r="L15" s="40"/>
      <c r="M15" s="40"/>
      <c r="N15" s="40"/>
      <c r="O15" s="40"/>
      <c r="P15" s="40">
        <v>0</v>
      </c>
      <c r="Q15" s="40">
        <v>28</v>
      </c>
      <c r="R15" s="40">
        <v>36</v>
      </c>
      <c r="S15" s="40"/>
      <c r="T15" s="40"/>
      <c r="U15" s="40"/>
      <c r="V15" s="40"/>
      <c r="W15" s="40">
        <v>0</v>
      </c>
      <c r="X15" s="40">
        <v>224</v>
      </c>
      <c r="Y15" s="40">
        <v>461</v>
      </c>
      <c r="Z15" s="40"/>
      <c r="AA15" s="40"/>
      <c r="AB15" s="40"/>
      <c r="AC15" s="40"/>
      <c r="AD15" s="40">
        <v>1</v>
      </c>
      <c r="AE15" s="40">
        <v>1</v>
      </c>
      <c r="AF15" s="40">
        <v>6</v>
      </c>
      <c r="AG15" s="40"/>
      <c r="AH15" s="40"/>
      <c r="AI15" s="40"/>
      <c r="AJ15" s="40"/>
      <c r="AK15" s="40"/>
      <c r="AL15" s="40">
        <v>909</v>
      </c>
      <c r="AM15" s="40">
        <v>1514</v>
      </c>
      <c r="AN15" s="40"/>
      <c r="AO15" s="40"/>
      <c r="AP15" s="40"/>
      <c r="AQ15" s="40"/>
      <c r="AR15" s="40">
        <v>5</v>
      </c>
      <c r="AS15" s="40"/>
      <c r="AT15" s="40"/>
      <c r="AU15" s="40"/>
      <c r="AV15" s="40"/>
      <c r="AW15" s="40"/>
      <c r="AX15" s="40"/>
      <c r="AY15" s="40"/>
      <c r="AZ15" s="40">
        <v>36</v>
      </c>
      <c r="BA15" s="40">
        <v>44</v>
      </c>
      <c r="BB15" s="40"/>
      <c r="BC15" s="40"/>
      <c r="BD15" s="40"/>
      <c r="BE15" s="40"/>
      <c r="BF15" s="40"/>
      <c r="BG15" s="40">
        <v>356</v>
      </c>
      <c r="BH15" s="40">
        <v>509</v>
      </c>
      <c r="BI15" s="40"/>
      <c r="BJ15" s="40"/>
      <c r="BK15" s="40"/>
      <c r="BL15" s="40"/>
      <c r="BM15" s="40">
        <v>4</v>
      </c>
      <c r="BN15" s="437"/>
    </row>
    <row r="16" spans="1:66" x14ac:dyDescent="0.2">
      <c r="A16" s="9" t="s">
        <v>96</v>
      </c>
      <c r="B16" s="436">
        <f t="shared" si="0"/>
        <v>1884</v>
      </c>
      <c r="C16" s="436">
        <f t="shared" si="1"/>
        <v>1745</v>
      </c>
      <c r="D16" s="436">
        <f t="shared" si="2"/>
        <v>0</v>
      </c>
      <c r="E16" s="436">
        <f t="shared" si="3"/>
        <v>0</v>
      </c>
      <c r="F16" s="436">
        <f t="shared" si="4"/>
        <v>0</v>
      </c>
      <c r="G16" s="436">
        <f t="shared" si="5"/>
        <v>0</v>
      </c>
      <c r="H16" s="436">
        <f t="shared" si="6"/>
        <v>9</v>
      </c>
      <c r="I16" s="436">
        <f t="shared" si="7"/>
        <v>3638</v>
      </c>
      <c r="J16" s="40">
        <v>15</v>
      </c>
      <c r="K16" s="40">
        <v>11</v>
      </c>
      <c r="L16" s="40"/>
      <c r="M16" s="40"/>
      <c r="N16" s="40"/>
      <c r="O16" s="40"/>
      <c r="P16" s="40">
        <v>0</v>
      </c>
      <c r="Q16" s="40">
        <v>36</v>
      </c>
      <c r="R16" s="40">
        <v>33</v>
      </c>
      <c r="S16" s="40"/>
      <c r="T16" s="40"/>
      <c r="U16" s="40"/>
      <c r="V16" s="40"/>
      <c r="W16" s="40">
        <v>1</v>
      </c>
      <c r="X16" s="40">
        <v>250</v>
      </c>
      <c r="Y16" s="40">
        <v>315</v>
      </c>
      <c r="Z16" s="40"/>
      <c r="AA16" s="40"/>
      <c r="AB16" s="40"/>
      <c r="AC16" s="40"/>
      <c r="AD16" s="40">
        <v>0</v>
      </c>
      <c r="AE16" s="40">
        <v>2</v>
      </c>
      <c r="AF16" s="40">
        <v>5</v>
      </c>
      <c r="AG16" s="40"/>
      <c r="AH16" s="40"/>
      <c r="AI16" s="40"/>
      <c r="AJ16" s="40"/>
      <c r="AK16" s="40"/>
      <c r="AL16" s="40">
        <v>1107</v>
      </c>
      <c r="AM16" s="40">
        <v>1022</v>
      </c>
      <c r="AN16" s="40"/>
      <c r="AO16" s="40"/>
      <c r="AP16" s="40"/>
      <c r="AQ16" s="40"/>
      <c r="AR16" s="40">
        <v>4</v>
      </c>
      <c r="AS16" s="40"/>
      <c r="AT16" s="40"/>
      <c r="AU16" s="40"/>
      <c r="AV16" s="40"/>
      <c r="AW16" s="40"/>
      <c r="AX16" s="40"/>
      <c r="AY16" s="40"/>
      <c r="AZ16" s="40">
        <v>35</v>
      </c>
      <c r="BA16" s="40">
        <v>36</v>
      </c>
      <c r="BB16" s="40"/>
      <c r="BC16" s="40"/>
      <c r="BD16" s="40"/>
      <c r="BE16" s="40"/>
      <c r="BF16" s="40"/>
      <c r="BG16" s="40">
        <v>439</v>
      </c>
      <c r="BH16" s="40">
        <v>323</v>
      </c>
      <c r="BI16" s="40"/>
      <c r="BJ16" s="40"/>
      <c r="BK16" s="40"/>
      <c r="BL16" s="40"/>
      <c r="BM16" s="40">
        <v>4</v>
      </c>
      <c r="BN16" s="437"/>
    </row>
    <row r="17" spans="1:66" x14ac:dyDescent="0.2">
      <c r="A17" s="9" t="s">
        <v>97</v>
      </c>
      <c r="B17" s="436">
        <f t="shared" si="0"/>
        <v>526</v>
      </c>
      <c r="C17" s="436">
        <f t="shared" si="1"/>
        <v>415</v>
      </c>
      <c r="D17" s="436">
        <f t="shared" si="2"/>
        <v>0</v>
      </c>
      <c r="E17" s="436">
        <f t="shared" si="3"/>
        <v>0</v>
      </c>
      <c r="F17" s="436">
        <f t="shared" si="4"/>
        <v>0</v>
      </c>
      <c r="G17" s="436">
        <f t="shared" si="5"/>
        <v>0</v>
      </c>
      <c r="H17" s="436">
        <f t="shared" si="6"/>
        <v>7</v>
      </c>
      <c r="I17" s="436">
        <f t="shared" si="7"/>
        <v>948</v>
      </c>
      <c r="J17" s="40">
        <v>4</v>
      </c>
      <c r="K17" s="40">
        <v>0</v>
      </c>
      <c r="L17" s="40"/>
      <c r="M17" s="40"/>
      <c r="N17" s="40"/>
      <c r="O17" s="40"/>
      <c r="P17" s="40">
        <v>0</v>
      </c>
      <c r="Q17" s="40">
        <v>6</v>
      </c>
      <c r="R17" s="40">
        <v>2</v>
      </c>
      <c r="S17" s="40"/>
      <c r="T17" s="40"/>
      <c r="U17" s="40"/>
      <c r="V17" s="40"/>
      <c r="W17" s="40">
        <v>0</v>
      </c>
      <c r="X17" s="40">
        <v>77</v>
      </c>
      <c r="Y17" s="40">
        <v>103</v>
      </c>
      <c r="Z17" s="40"/>
      <c r="AA17" s="40"/>
      <c r="AB17" s="40"/>
      <c r="AC17" s="40"/>
      <c r="AD17" s="40">
        <v>0</v>
      </c>
      <c r="AE17" s="40">
        <v>2</v>
      </c>
      <c r="AF17" s="40">
        <v>1</v>
      </c>
      <c r="AG17" s="40"/>
      <c r="AH17" s="40"/>
      <c r="AI17" s="40"/>
      <c r="AJ17" s="40"/>
      <c r="AK17" s="40"/>
      <c r="AL17" s="40">
        <v>338</v>
      </c>
      <c r="AM17" s="40">
        <v>230</v>
      </c>
      <c r="AN17" s="40"/>
      <c r="AO17" s="40"/>
      <c r="AP17" s="40"/>
      <c r="AQ17" s="40"/>
      <c r="AR17" s="40">
        <v>6</v>
      </c>
      <c r="AS17" s="40"/>
      <c r="AT17" s="40"/>
      <c r="AU17" s="40"/>
      <c r="AV17" s="40"/>
      <c r="AW17" s="40"/>
      <c r="AX17" s="40"/>
      <c r="AY17" s="40"/>
      <c r="AZ17" s="40">
        <v>13</v>
      </c>
      <c r="BA17" s="40">
        <v>10</v>
      </c>
      <c r="BB17" s="40"/>
      <c r="BC17" s="40"/>
      <c r="BD17" s="40"/>
      <c r="BE17" s="40"/>
      <c r="BF17" s="40"/>
      <c r="BG17" s="40">
        <v>86</v>
      </c>
      <c r="BH17" s="40">
        <v>69</v>
      </c>
      <c r="BI17" s="40"/>
      <c r="BJ17" s="40"/>
      <c r="BK17" s="40"/>
      <c r="BL17" s="40"/>
      <c r="BM17" s="40">
        <v>1</v>
      </c>
      <c r="BN17" s="437"/>
    </row>
    <row r="18" spans="1:66" x14ac:dyDescent="0.2">
      <c r="A18" s="9" t="s">
        <v>98</v>
      </c>
      <c r="B18" s="436">
        <f t="shared" si="0"/>
        <v>348</v>
      </c>
      <c r="C18" s="436">
        <f t="shared" si="1"/>
        <v>386</v>
      </c>
      <c r="D18" s="436">
        <f t="shared" si="2"/>
        <v>0</v>
      </c>
      <c r="E18" s="436">
        <f t="shared" si="3"/>
        <v>0</v>
      </c>
      <c r="F18" s="436">
        <f>N18+U18+AB18+AI18+AP18+AW18+BD18+BK18</f>
        <v>0</v>
      </c>
      <c r="G18" s="436">
        <f t="shared" si="5"/>
        <v>0</v>
      </c>
      <c r="H18" s="436">
        <f t="shared" si="6"/>
        <v>2</v>
      </c>
      <c r="I18" s="436">
        <f t="shared" si="7"/>
        <v>736</v>
      </c>
      <c r="J18" s="40">
        <v>0</v>
      </c>
      <c r="K18" s="40">
        <v>1</v>
      </c>
      <c r="L18" s="40"/>
      <c r="M18" s="40"/>
      <c r="N18" s="40"/>
      <c r="O18" s="40"/>
      <c r="P18" s="40">
        <v>1</v>
      </c>
      <c r="Q18" s="40">
        <v>1</v>
      </c>
      <c r="R18" s="40">
        <v>1</v>
      </c>
      <c r="S18" s="40"/>
      <c r="T18" s="40"/>
      <c r="U18" s="40"/>
      <c r="V18" s="40"/>
      <c r="W18" s="40">
        <v>0</v>
      </c>
      <c r="X18" s="40">
        <v>72</v>
      </c>
      <c r="Y18" s="40">
        <v>101</v>
      </c>
      <c r="Z18" s="40"/>
      <c r="AA18" s="40"/>
      <c r="AB18" s="40"/>
      <c r="AC18" s="40"/>
      <c r="AD18" s="40">
        <v>0</v>
      </c>
      <c r="AE18" s="40">
        <v>0</v>
      </c>
      <c r="AF18" s="40">
        <v>0</v>
      </c>
      <c r="AG18" s="40"/>
      <c r="AH18" s="40"/>
      <c r="AI18" s="40"/>
      <c r="AJ18" s="40"/>
      <c r="AK18" s="40"/>
      <c r="AL18" s="40">
        <v>208</v>
      </c>
      <c r="AM18" s="40">
        <v>223</v>
      </c>
      <c r="AN18" s="40"/>
      <c r="AO18" s="40"/>
      <c r="AP18" s="40"/>
      <c r="AQ18" s="40"/>
      <c r="AR18" s="40">
        <v>1</v>
      </c>
      <c r="AS18" s="40"/>
      <c r="AT18" s="40"/>
      <c r="AU18" s="40"/>
      <c r="AV18" s="40"/>
      <c r="AW18" s="40"/>
      <c r="AX18" s="40"/>
      <c r="AY18" s="40"/>
      <c r="AZ18" s="40">
        <v>5</v>
      </c>
      <c r="BA18" s="40">
        <v>9</v>
      </c>
      <c r="BB18" s="40"/>
      <c r="BC18" s="40"/>
      <c r="BD18" s="40"/>
      <c r="BE18" s="40"/>
      <c r="BF18" s="40"/>
      <c r="BG18" s="40">
        <v>62</v>
      </c>
      <c r="BH18" s="40">
        <v>51</v>
      </c>
      <c r="BI18" s="40"/>
      <c r="BJ18" s="40"/>
      <c r="BK18" s="40"/>
      <c r="BL18" s="40"/>
      <c r="BM18" s="40">
        <v>0</v>
      </c>
      <c r="BN18" s="437"/>
    </row>
    <row r="19" spans="1:66" x14ac:dyDescent="0.2">
      <c r="A19" s="9" t="s">
        <v>99</v>
      </c>
      <c r="B19" s="436">
        <f t="shared" si="0"/>
        <v>2330</v>
      </c>
      <c r="C19" s="436">
        <f t="shared" si="1"/>
        <v>2259</v>
      </c>
      <c r="D19" s="436">
        <f t="shared" si="2"/>
        <v>0</v>
      </c>
      <c r="E19" s="436">
        <f t="shared" si="3"/>
        <v>0</v>
      </c>
      <c r="F19" s="436">
        <f>N19+U19+AB19+AI19+AP19+AW19+BD19+BK19</f>
        <v>0</v>
      </c>
      <c r="G19" s="436">
        <f t="shared" si="5"/>
        <v>0</v>
      </c>
      <c r="H19" s="436">
        <f t="shared" si="6"/>
        <v>5</v>
      </c>
      <c r="I19" s="436">
        <f t="shared" si="7"/>
        <v>4594</v>
      </c>
      <c r="J19" s="40">
        <v>16</v>
      </c>
      <c r="K19" s="40">
        <v>3</v>
      </c>
      <c r="L19" s="40"/>
      <c r="M19" s="40"/>
      <c r="N19" s="40"/>
      <c r="O19" s="40"/>
      <c r="P19" s="40">
        <v>0</v>
      </c>
      <c r="Q19" s="40">
        <v>13</v>
      </c>
      <c r="R19" s="40">
        <v>15</v>
      </c>
      <c r="S19" s="40"/>
      <c r="T19" s="40"/>
      <c r="U19" s="40"/>
      <c r="V19" s="40"/>
      <c r="W19" s="40">
        <v>0</v>
      </c>
      <c r="X19" s="40">
        <v>480</v>
      </c>
      <c r="Y19" s="40">
        <v>620</v>
      </c>
      <c r="Z19" s="40"/>
      <c r="AA19" s="40"/>
      <c r="AB19" s="40"/>
      <c r="AC19" s="40"/>
      <c r="AD19" s="40">
        <v>0</v>
      </c>
      <c r="AE19" s="40">
        <v>1</v>
      </c>
      <c r="AF19" s="40">
        <v>2</v>
      </c>
      <c r="AG19" s="40"/>
      <c r="AH19" s="40"/>
      <c r="AI19" s="40"/>
      <c r="AJ19" s="40"/>
      <c r="AK19" s="40"/>
      <c r="AL19" s="40">
        <v>1441</v>
      </c>
      <c r="AM19" s="40">
        <v>1255</v>
      </c>
      <c r="AN19" s="40"/>
      <c r="AO19" s="40"/>
      <c r="AP19" s="40"/>
      <c r="AQ19" s="40"/>
      <c r="AR19" s="40">
        <v>3</v>
      </c>
      <c r="AS19" s="40"/>
      <c r="AT19" s="40"/>
      <c r="AU19" s="40"/>
      <c r="AV19" s="40"/>
      <c r="AW19" s="40"/>
      <c r="AX19" s="40"/>
      <c r="AY19" s="40"/>
      <c r="AZ19" s="40">
        <v>28</v>
      </c>
      <c r="BA19" s="40">
        <v>20</v>
      </c>
      <c r="BB19" s="40"/>
      <c r="BC19" s="40"/>
      <c r="BD19" s="40"/>
      <c r="BE19" s="40"/>
      <c r="BF19" s="40"/>
      <c r="BG19" s="40">
        <v>351</v>
      </c>
      <c r="BH19" s="40">
        <v>344</v>
      </c>
      <c r="BI19" s="40"/>
      <c r="BJ19" s="40"/>
      <c r="BK19" s="40"/>
      <c r="BL19" s="40"/>
      <c r="BM19" s="40">
        <v>2</v>
      </c>
      <c r="BN19" s="437"/>
    </row>
    <row r="20" spans="1:66" x14ac:dyDescent="0.2">
      <c r="A20" s="9" t="s">
        <v>100</v>
      </c>
      <c r="B20" s="436">
        <f t="shared" si="0"/>
        <v>2445</v>
      </c>
      <c r="C20" s="436">
        <f t="shared" si="1"/>
        <v>1731</v>
      </c>
      <c r="D20" s="436">
        <f t="shared" si="2"/>
        <v>0</v>
      </c>
      <c r="E20" s="436">
        <f t="shared" si="3"/>
        <v>0</v>
      </c>
      <c r="F20" s="436">
        <f t="shared" si="4"/>
        <v>0</v>
      </c>
      <c r="G20" s="436">
        <f t="shared" si="5"/>
        <v>0</v>
      </c>
      <c r="H20" s="436">
        <f t="shared" si="6"/>
        <v>1</v>
      </c>
      <c r="I20" s="436">
        <f t="shared" si="7"/>
        <v>4177</v>
      </c>
      <c r="J20" s="40">
        <v>11</v>
      </c>
      <c r="K20" s="40">
        <v>5</v>
      </c>
      <c r="L20" s="40"/>
      <c r="M20" s="40"/>
      <c r="N20" s="40"/>
      <c r="O20" s="40"/>
      <c r="P20" s="40">
        <v>0</v>
      </c>
      <c r="Q20" s="40">
        <v>7</v>
      </c>
      <c r="R20" s="40">
        <v>6</v>
      </c>
      <c r="S20" s="40"/>
      <c r="T20" s="40"/>
      <c r="U20" s="40"/>
      <c r="V20" s="40"/>
      <c r="W20" s="40">
        <v>0</v>
      </c>
      <c r="X20" s="40">
        <v>611</v>
      </c>
      <c r="Y20" s="40">
        <v>491</v>
      </c>
      <c r="Z20" s="40"/>
      <c r="AA20" s="40"/>
      <c r="AB20" s="40"/>
      <c r="AC20" s="40"/>
      <c r="AD20" s="40">
        <v>0</v>
      </c>
      <c r="AE20" s="40">
        <v>3</v>
      </c>
      <c r="AF20" s="40">
        <v>1</v>
      </c>
      <c r="AG20" s="40"/>
      <c r="AH20" s="40"/>
      <c r="AI20" s="40"/>
      <c r="AJ20" s="40"/>
      <c r="AK20" s="40"/>
      <c r="AL20" s="40">
        <v>1536</v>
      </c>
      <c r="AM20" s="40">
        <v>1006</v>
      </c>
      <c r="AN20" s="40"/>
      <c r="AO20" s="40"/>
      <c r="AP20" s="40"/>
      <c r="AQ20" s="40"/>
      <c r="AR20" s="40">
        <v>0</v>
      </c>
      <c r="AS20" s="40"/>
      <c r="AT20" s="40"/>
      <c r="AU20" s="40"/>
      <c r="AV20" s="40"/>
      <c r="AW20" s="40"/>
      <c r="AX20" s="40"/>
      <c r="AY20" s="40"/>
      <c r="AZ20" s="40">
        <v>7</v>
      </c>
      <c r="BA20" s="40">
        <v>6</v>
      </c>
      <c r="BB20" s="40"/>
      <c r="BC20" s="40"/>
      <c r="BD20" s="40"/>
      <c r="BE20" s="40"/>
      <c r="BF20" s="40"/>
      <c r="BG20" s="40">
        <v>270</v>
      </c>
      <c r="BH20" s="40">
        <v>216</v>
      </c>
      <c r="BI20" s="40"/>
      <c r="BJ20" s="40"/>
      <c r="BK20" s="40"/>
      <c r="BL20" s="40"/>
      <c r="BM20" s="40">
        <v>1</v>
      </c>
      <c r="BN20" s="437"/>
    </row>
    <row r="21" spans="1:66" x14ac:dyDescent="0.2">
      <c r="A21" s="9" t="s">
        <v>101</v>
      </c>
      <c r="B21" s="436">
        <f t="shared" si="0"/>
        <v>468</v>
      </c>
      <c r="C21" s="436">
        <f t="shared" si="1"/>
        <v>274</v>
      </c>
      <c r="D21" s="436">
        <f t="shared" si="2"/>
        <v>0</v>
      </c>
      <c r="E21" s="436">
        <f t="shared" si="3"/>
        <v>0</v>
      </c>
      <c r="F21" s="436">
        <f t="shared" si="4"/>
        <v>0</v>
      </c>
      <c r="G21" s="436">
        <f t="shared" si="5"/>
        <v>0</v>
      </c>
      <c r="H21" s="436">
        <f t="shared" si="6"/>
        <v>1</v>
      </c>
      <c r="I21" s="436">
        <f t="shared" si="7"/>
        <v>743</v>
      </c>
      <c r="J21" s="40">
        <v>0</v>
      </c>
      <c r="K21" s="40">
        <v>1</v>
      </c>
      <c r="L21" s="40"/>
      <c r="M21" s="40"/>
      <c r="N21" s="40"/>
      <c r="O21" s="40"/>
      <c r="P21" s="40">
        <v>0</v>
      </c>
      <c r="Q21" s="40">
        <v>2</v>
      </c>
      <c r="R21" s="40">
        <v>0</v>
      </c>
      <c r="S21" s="40"/>
      <c r="T21" s="40"/>
      <c r="U21" s="40"/>
      <c r="V21" s="40"/>
      <c r="W21" s="40">
        <v>0</v>
      </c>
      <c r="X21" s="40">
        <v>138</v>
      </c>
      <c r="Y21" s="40">
        <v>106</v>
      </c>
      <c r="Z21" s="40"/>
      <c r="AA21" s="40"/>
      <c r="AB21" s="40"/>
      <c r="AC21" s="40"/>
      <c r="AD21" s="40">
        <v>0</v>
      </c>
      <c r="AE21" s="40">
        <v>0</v>
      </c>
      <c r="AF21" s="40">
        <v>1</v>
      </c>
      <c r="AG21" s="40"/>
      <c r="AH21" s="40"/>
      <c r="AI21" s="40"/>
      <c r="AJ21" s="40"/>
      <c r="AK21" s="40"/>
      <c r="AL21" s="40">
        <v>277</v>
      </c>
      <c r="AM21" s="40">
        <v>144</v>
      </c>
      <c r="AN21" s="40"/>
      <c r="AO21" s="40"/>
      <c r="AP21" s="40"/>
      <c r="AQ21" s="40"/>
      <c r="AR21" s="40">
        <v>1</v>
      </c>
      <c r="AS21" s="40"/>
      <c r="AT21" s="40"/>
      <c r="AU21" s="40"/>
      <c r="AV21" s="40"/>
      <c r="AW21" s="40"/>
      <c r="AX21" s="40"/>
      <c r="AY21" s="40"/>
      <c r="AZ21" s="40">
        <v>0</v>
      </c>
      <c r="BA21" s="40">
        <v>0</v>
      </c>
      <c r="BB21" s="40"/>
      <c r="BC21" s="40"/>
      <c r="BD21" s="40"/>
      <c r="BE21" s="40"/>
      <c r="BF21" s="40"/>
      <c r="BG21" s="40">
        <v>51</v>
      </c>
      <c r="BH21" s="40">
        <v>22</v>
      </c>
      <c r="BI21" s="40"/>
      <c r="BJ21" s="40"/>
      <c r="BK21" s="40"/>
      <c r="BL21" s="40"/>
      <c r="BM21" s="40">
        <v>0</v>
      </c>
      <c r="BN21" s="437"/>
    </row>
    <row r="22" spans="1:66" x14ac:dyDescent="0.2">
      <c r="A22" s="9" t="s">
        <v>105</v>
      </c>
      <c r="B22" s="436">
        <f t="shared" si="0"/>
        <v>85</v>
      </c>
      <c r="C22" s="436">
        <f t="shared" si="1"/>
        <v>32</v>
      </c>
      <c r="D22" s="436">
        <f t="shared" si="2"/>
        <v>0</v>
      </c>
      <c r="E22" s="436">
        <f t="shared" si="3"/>
        <v>0</v>
      </c>
      <c r="F22" s="436">
        <f t="shared" si="4"/>
        <v>0</v>
      </c>
      <c r="G22" s="436">
        <f t="shared" si="5"/>
        <v>0</v>
      </c>
      <c r="H22" s="436">
        <f t="shared" si="6"/>
        <v>0</v>
      </c>
      <c r="I22" s="436">
        <f t="shared" si="7"/>
        <v>117</v>
      </c>
      <c r="J22" s="40">
        <v>0</v>
      </c>
      <c r="K22" s="40">
        <v>1</v>
      </c>
      <c r="L22" s="40"/>
      <c r="M22" s="40"/>
      <c r="N22" s="40"/>
      <c r="O22" s="40"/>
      <c r="P22" s="40">
        <v>0</v>
      </c>
      <c r="Q22" s="40">
        <v>0</v>
      </c>
      <c r="R22" s="40">
        <v>0</v>
      </c>
      <c r="S22" s="40"/>
      <c r="T22" s="40"/>
      <c r="U22" s="40"/>
      <c r="V22" s="40"/>
      <c r="W22" s="40">
        <v>0</v>
      </c>
      <c r="X22" s="40">
        <v>21</v>
      </c>
      <c r="Y22" s="40">
        <v>11</v>
      </c>
      <c r="Z22" s="40"/>
      <c r="AA22" s="40"/>
      <c r="AB22" s="40"/>
      <c r="AC22" s="40"/>
      <c r="AD22" s="40">
        <v>0</v>
      </c>
      <c r="AE22" s="40">
        <v>0</v>
      </c>
      <c r="AF22" s="40">
        <v>0</v>
      </c>
      <c r="AG22" s="40"/>
      <c r="AH22" s="40"/>
      <c r="AI22" s="40"/>
      <c r="AJ22" s="40"/>
      <c r="AK22" s="40"/>
      <c r="AL22" s="40">
        <v>56</v>
      </c>
      <c r="AM22" s="40">
        <v>16</v>
      </c>
      <c r="AN22" s="40"/>
      <c r="AO22" s="40"/>
      <c r="AP22" s="40"/>
      <c r="AQ22" s="40"/>
      <c r="AR22" s="40">
        <v>0</v>
      </c>
      <c r="AS22" s="40"/>
      <c r="AT22" s="40"/>
      <c r="AU22" s="40"/>
      <c r="AV22" s="40"/>
      <c r="AW22" s="40"/>
      <c r="AX22" s="40"/>
      <c r="AY22" s="40"/>
      <c r="AZ22" s="40">
        <v>0</v>
      </c>
      <c r="BA22" s="40">
        <v>0</v>
      </c>
      <c r="BB22" s="40"/>
      <c r="BC22" s="40"/>
      <c r="BD22" s="40"/>
      <c r="BE22" s="40"/>
      <c r="BF22" s="40"/>
      <c r="BG22" s="40">
        <v>8</v>
      </c>
      <c r="BH22" s="40">
        <v>4</v>
      </c>
      <c r="BI22" s="40"/>
      <c r="BJ22" s="40"/>
      <c r="BK22" s="40"/>
      <c r="BL22" s="40"/>
      <c r="BM22" s="40">
        <v>0</v>
      </c>
      <c r="BN22" s="437"/>
    </row>
    <row r="23" spans="1:66" x14ac:dyDescent="0.2">
      <c r="A23" s="9" t="s">
        <v>94</v>
      </c>
      <c r="B23" s="436">
        <f t="shared" ref="B23:H24" si="8">J23+Q23+X23+AE23+AL23+AS23+AZ23+BG23</f>
        <v>0</v>
      </c>
      <c r="C23" s="436">
        <f t="shared" si="8"/>
        <v>0</v>
      </c>
      <c r="D23" s="436">
        <f t="shared" si="8"/>
        <v>0</v>
      </c>
      <c r="E23" s="436">
        <f t="shared" si="8"/>
        <v>0</v>
      </c>
      <c r="F23" s="436">
        <f t="shared" si="8"/>
        <v>0</v>
      </c>
      <c r="G23" s="436">
        <f t="shared" si="8"/>
        <v>0</v>
      </c>
      <c r="H23" s="436">
        <f t="shared" si="8"/>
        <v>0</v>
      </c>
      <c r="I23" s="436">
        <f t="shared" si="7"/>
        <v>0</v>
      </c>
      <c r="J23" s="40">
        <v>0</v>
      </c>
      <c r="K23" s="40">
        <v>0</v>
      </c>
      <c r="L23" s="40"/>
      <c r="M23" s="40"/>
      <c r="N23" s="40"/>
      <c r="O23" s="40"/>
      <c r="P23" s="40">
        <v>0</v>
      </c>
      <c r="Q23" s="40">
        <v>0</v>
      </c>
      <c r="R23" s="40">
        <v>0</v>
      </c>
      <c r="S23" s="40"/>
      <c r="T23" s="40"/>
      <c r="U23" s="40"/>
      <c r="V23" s="40"/>
      <c r="W23" s="40">
        <v>0</v>
      </c>
      <c r="X23" s="40">
        <v>0</v>
      </c>
      <c r="Y23" s="40">
        <v>0</v>
      </c>
      <c r="Z23" s="40"/>
      <c r="AA23" s="40"/>
      <c r="AB23" s="40"/>
      <c r="AC23" s="40"/>
      <c r="AD23" s="40">
        <v>0</v>
      </c>
      <c r="AE23" s="40">
        <v>0</v>
      </c>
      <c r="AF23" s="40">
        <v>0</v>
      </c>
      <c r="AG23" s="40"/>
      <c r="AH23" s="40"/>
      <c r="AI23" s="40"/>
      <c r="AJ23" s="40"/>
      <c r="AK23" s="40"/>
      <c r="AL23" s="40">
        <v>0</v>
      </c>
      <c r="AM23" s="40">
        <v>0</v>
      </c>
      <c r="AN23" s="40"/>
      <c r="AO23" s="40"/>
      <c r="AP23" s="40"/>
      <c r="AQ23" s="40"/>
      <c r="AR23" s="40">
        <v>0</v>
      </c>
      <c r="AS23" s="40"/>
      <c r="AT23" s="40"/>
      <c r="AU23" s="40"/>
      <c r="AV23" s="40"/>
      <c r="AW23" s="40"/>
      <c r="AX23" s="40"/>
      <c r="AY23" s="40"/>
      <c r="AZ23" s="40">
        <v>0</v>
      </c>
      <c r="BA23" s="40">
        <v>0</v>
      </c>
      <c r="BB23" s="40"/>
      <c r="BC23" s="40"/>
      <c r="BD23" s="40"/>
      <c r="BE23" s="40"/>
      <c r="BF23" s="40"/>
      <c r="BG23" s="40">
        <v>0</v>
      </c>
      <c r="BH23" s="40">
        <v>0</v>
      </c>
      <c r="BI23" s="40"/>
      <c r="BJ23" s="40"/>
      <c r="BK23" s="40"/>
      <c r="BL23" s="40"/>
      <c r="BM23" s="40">
        <v>0</v>
      </c>
      <c r="BN23" s="437"/>
    </row>
    <row r="24" spans="1:66" x14ac:dyDescent="0.2">
      <c r="A24" s="438" t="s">
        <v>83</v>
      </c>
      <c r="B24" s="436">
        <f t="shared" si="8"/>
        <v>9739</v>
      </c>
      <c r="C24" s="436">
        <f t="shared" si="8"/>
        <v>9610</v>
      </c>
      <c r="D24" s="436">
        <f t="shared" si="8"/>
        <v>0</v>
      </c>
      <c r="E24" s="436">
        <f t="shared" si="8"/>
        <v>0</v>
      </c>
      <c r="F24" s="436">
        <f t="shared" si="8"/>
        <v>0</v>
      </c>
      <c r="G24" s="436">
        <f t="shared" si="8"/>
        <v>0</v>
      </c>
      <c r="H24" s="436">
        <f t="shared" si="8"/>
        <v>35</v>
      </c>
      <c r="I24" s="436">
        <f>SUM(B24:H24)</f>
        <v>19384</v>
      </c>
      <c r="J24" s="436">
        <f>SUM(J14:J23)</f>
        <v>54</v>
      </c>
      <c r="K24" s="436">
        <f>SUM(K14:K23)</f>
        <v>38</v>
      </c>
      <c r="L24" s="436">
        <f>SUM(L15:L23)</f>
        <v>0</v>
      </c>
      <c r="M24" s="436">
        <f>SUM(M15:M23)</f>
        <v>0</v>
      </c>
      <c r="N24" s="436">
        <f>SUM(N15:N23)</f>
        <v>0</v>
      </c>
      <c r="O24" s="436">
        <f>SUM(O15:O23)</f>
        <v>0</v>
      </c>
      <c r="P24" s="436">
        <f>SUM(P14:P23)</f>
        <v>1</v>
      </c>
      <c r="Q24" s="436">
        <f>SUM(Q14:Q23)</f>
        <v>94</v>
      </c>
      <c r="R24" s="436">
        <f>SUM(R14:R23)</f>
        <v>93</v>
      </c>
      <c r="S24" s="436">
        <f>SUM(S15:S23)</f>
        <v>0</v>
      </c>
      <c r="T24" s="436">
        <f>SUM(T15:T23)</f>
        <v>0</v>
      </c>
      <c r="U24" s="436">
        <f>SUM(U15:U23)</f>
        <v>0</v>
      </c>
      <c r="V24" s="436">
        <f>SUM(V15:V23)</f>
        <v>0</v>
      </c>
      <c r="W24" s="436">
        <f t="shared" ref="W24:AD24" si="9">SUM(W14:W23)</f>
        <v>1</v>
      </c>
      <c r="X24" s="436">
        <f t="shared" si="9"/>
        <v>1891</v>
      </c>
      <c r="Y24" s="436">
        <f t="shared" si="9"/>
        <v>2236</v>
      </c>
      <c r="Z24" s="436">
        <f>SUM(Z15:Z23)</f>
        <v>0</v>
      </c>
      <c r="AA24" s="436">
        <f>SUM(AA15:AA23)</f>
        <v>0</v>
      </c>
      <c r="AB24" s="436">
        <f>SUM(AB15:AB23)</f>
        <v>0</v>
      </c>
      <c r="AC24" s="436">
        <f>SUM(AC15:AC23)</f>
        <v>0</v>
      </c>
      <c r="AD24" s="436">
        <f t="shared" si="9"/>
        <v>1</v>
      </c>
      <c r="AE24" s="436">
        <f>SUM(AE14:AE23)</f>
        <v>9</v>
      </c>
      <c r="AF24" s="436">
        <f>SUM(AF14:AF23)</f>
        <v>16</v>
      </c>
      <c r="AG24" s="436">
        <f>SUM(AG15:AG23)</f>
        <v>0</v>
      </c>
      <c r="AH24" s="436">
        <f>SUM(AH15:AH23)</f>
        <v>0</v>
      </c>
      <c r="AI24" s="436">
        <f>SUM(AI15:AI23)</f>
        <v>0</v>
      </c>
      <c r="AJ24" s="436">
        <f>SUM(AJ15:AJ23)</f>
        <v>0</v>
      </c>
      <c r="AK24" s="436">
        <f>SUM(AK14:AK23)</f>
        <v>0</v>
      </c>
      <c r="AL24" s="436">
        <f>SUM(AL14:AL23)</f>
        <v>5901</v>
      </c>
      <c r="AM24" s="436">
        <f>SUM(AM14:AM23)</f>
        <v>5474</v>
      </c>
      <c r="AN24" s="436">
        <f>SUM(AN15:AN23)</f>
        <v>0</v>
      </c>
      <c r="AO24" s="436">
        <f>SUM(AO15:AO23)</f>
        <v>0</v>
      </c>
      <c r="AP24" s="436">
        <f>SUM(AP15:AP23)</f>
        <v>0</v>
      </c>
      <c r="AQ24" s="436">
        <f>SUM(AQ15:AQ23)</f>
        <v>0</v>
      </c>
      <c r="AR24" s="436">
        <f>SUM(AR14:AR23)</f>
        <v>20</v>
      </c>
      <c r="AS24" s="436">
        <f t="shared" ref="AS24:AY24" si="10">SUM(AS14:AS23)</f>
        <v>0</v>
      </c>
      <c r="AT24" s="436">
        <f t="shared" si="10"/>
        <v>0</v>
      </c>
      <c r="AU24" s="436">
        <f>SUM(AU15:AU23)</f>
        <v>0</v>
      </c>
      <c r="AV24" s="436">
        <f>SUM(AV15:AV23)</f>
        <v>0</v>
      </c>
      <c r="AW24" s="436">
        <f>SUM(AW15:AW23)</f>
        <v>0</v>
      </c>
      <c r="AX24" s="436">
        <f>SUM(AX15:AX23)</f>
        <v>0</v>
      </c>
      <c r="AY24" s="436">
        <f t="shared" si="10"/>
        <v>0</v>
      </c>
      <c r="AZ24" s="436">
        <f>SUM(AZ14:AZ23)</f>
        <v>126</v>
      </c>
      <c r="BA24" s="436">
        <f>SUM(BA14:BA23)</f>
        <v>126</v>
      </c>
      <c r="BB24" s="436">
        <f>SUM(BB15:BB23)</f>
        <v>0</v>
      </c>
      <c r="BC24" s="436">
        <f>SUM(BC15:BC23)</f>
        <v>0</v>
      </c>
      <c r="BD24" s="436">
        <f>SUM(BD15:BD23)</f>
        <v>0</v>
      </c>
      <c r="BE24" s="436">
        <f>SUM(BE15:BE23)</f>
        <v>0</v>
      </c>
      <c r="BF24" s="436">
        <f>SUM(BF14:BF23)</f>
        <v>0</v>
      </c>
      <c r="BG24" s="436">
        <f>SUM(BG14:BG23)</f>
        <v>1664</v>
      </c>
      <c r="BH24" s="436">
        <f>SUM(BH14:BH23)</f>
        <v>1627</v>
      </c>
      <c r="BI24" s="436">
        <f>SUM(BI15:BI23)</f>
        <v>0</v>
      </c>
      <c r="BJ24" s="436">
        <f>SUM(BJ15:BJ23)</f>
        <v>0</v>
      </c>
      <c r="BK24" s="436">
        <f>SUM(BK15:BK23)</f>
        <v>0</v>
      </c>
      <c r="BL24" s="436">
        <f>SUM(BL15:BL23)</f>
        <v>0</v>
      </c>
      <c r="BM24" s="436">
        <f>SUM(BM14:BM23)</f>
        <v>12</v>
      </c>
      <c r="BN24" s="437"/>
    </row>
    <row r="25" spans="1:66" ht="22.5" customHeight="1" x14ac:dyDescent="0.2">
      <c r="A25" s="439" t="s">
        <v>613</v>
      </c>
      <c r="B25" s="1148"/>
      <c r="C25" s="1148"/>
      <c r="D25" s="1148"/>
      <c r="E25" s="1148"/>
      <c r="F25" s="1148"/>
      <c r="G25" s="1148"/>
      <c r="H25" s="1148"/>
      <c r="I25" s="1148"/>
      <c r="J25" s="1148"/>
      <c r="K25" s="1148"/>
      <c r="L25" s="1148"/>
      <c r="M25" s="1148"/>
      <c r="N25" s="1148"/>
      <c r="O25" s="1148"/>
      <c r="P25" s="1148"/>
      <c r="Q25" s="1148"/>
      <c r="R25" s="1148"/>
      <c r="S25" s="1148"/>
      <c r="T25" s="1148"/>
      <c r="U25" s="1148"/>
      <c r="V25" s="1148"/>
      <c r="W25" s="440"/>
      <c r="X25" s="440"/>
      <c r="Y25" s="440"/>
      <c r="Z25" s="440"/>
      <c r="AA25" s="440"/>
      <c r="AB25" s="440"/>
      <c r="AC25" s="440"/>
      <c r="AD25" s="440"/>
      <c r="AE25" s="440"/>
      <c r="AF25" s="440"/>
      <c r="AG25" s="440"/>
      <c r="AH25" s="440"/>
    </row>
    <row r="26" spans="1:66" ht="22.5" x14ac:dyDescent="0.2">
      <c r="A26" s="439" t="s">
        <v>615</v>
      </c>
      <c r="B26" s="1148"/>
      <c r="C26" s="1148"/>
      <c r="D26" s="1148"/>
      <c r="E26" s="1148"/>
      <c r="F26" s="1148"/>
      <c r="G26" s="1148"/>
      <c r="H26" s="1148"/>
      <c r="I26" s="1148"/>
      <c r="J26" s="1148"/>
      <c r="K26" s="1148"/>
      <c r="L26" s="1148"/>
      <c r="M26" s="1148"/>
      <c r="N26" s="1148"/>
      <c r="O26" s="1148"/>
      <c r="P26" s="1148"/>
      <c r="Q26" s="1148"/>
      <c r="R26" s="1148"/>
      <c r="S26" s="1148"/>
      <c r="T26" s="1148"/>
      <c r="U26" s="1148"/>
      <c r="V26" s="1148"/>
      <c r="W26" s="441"/>
      <c r="X26" s="441"/>
      <c r="Y26" s="441"/>
      <c r="Z26" s="441"/>
      <c r="AA26" s="441"/>
      <c r="AB26" s="441"/>
      <c r="AC26" s="441"/>
      <c r="AD26" s="441"/>
      <c r="AE26" s="441"/>
      <c r="AF26" s="441"/>
      <c r="AG26" s="441"/>
      <c r="AH26" s="441"/>
    </row>
    <row r="27" spans="1:66" ht="22.5" customHeight="1" x14ac:dyDescent="0.2">
      <c r="A27" s="439" t="s">
        <v>491</v>
      </c>
      <c r="B27" s="1148"/>
      <c r="C27" s="1148"/>
      <c r="D27" s="1148"/>
      <c r="E27" s="1148"/>
      <c r="F27" s="1148"/>
      <c r="G27" s="1148"/>
      <c r="H27" s="1148"/>
      <c r="I27" s="1148"/>
      <c r="J27" s="1148"/>
      <c r="K27" s="1148"/>
      <c r="L27" s="1148"/>
      <c r="M27" s="1148"/>
      <c r="N27" s="1148"/>
      <c r="O27" s="1148"/>
      <c r="P27" s="1148"/>
      <c r="Q27" s="1148"/>
      <c r="R27" s="1148"/>
      <c r="S27" s="1148"/>
      <c r="T27" s="1148"/>
      <c r="U27" s="1148"/>
      <c r="V27" s="1148"/>
      <c r="W27" s="441"/>
      <c r="X27" s="441"/>
      <c r="Y27" s="441"/>
      <c r="Z27" s="441"/>
      <c r="AA27" s="441"/>
      <c r="AB27" s="441"/>
      <c r="AC27" s="441"/>
      <c r="AD27" s="441"/>
      <c r="AE27" s="441"/>
      <c r="AF27" s="441"/>
      <c r="AG27" s="441"/>
      <c r="AH27" s="441"/>
    </row>
    <row r="28" spans="1:66" ht="22.5" customHeight="1" x14ac:dyDescent="0.2">
      <c r="A28" s="439" t="s">
        <v>110</v>
      </c>
      <c r="B28" s="1148"/>
      <c r="C28" s="1148"/>
      <c r="D28" s="1148"/>
      <c r="E28" s="1148"/>
      <c r="F28" s="1148"/>
      <c r="G28" s="1148"/>
      <c r="H28" s="1148"/>
      <c r="I28" s="1148"/>
      <c r="J28" s="1148"/>
      <c r="K28" s="1148"/>
      <c r="L28" s="1148"/>
      <c r="M28" s="1148"/>
      <c r="N28" s="1148"/>
      <c r="O28" s="1148"/>
      <c r="P28" s="1148"/>
      <c r="Q28" s="1148"/>
      <c r="R28" s="1148"/>
      <c r="S28" s="1148"/>
      <c r="T28" s="1148"/>
      <c r="U28" s="1148"/>
      <c r="V28" s="1148"/>
      <c r="W28" s="441"/>
      <c r="X28" s="441"/>
      <c r="Y28" s="441"/>
      <c r="Z28" s="441"/>
      <c r="AA28" s="441"/>
      <c r="AB28" s="441"/>
      <c r="AC28" s="441"/>
      <c r="AD28" s="441"/>
      <c r="AE28" s="441"/>
      <c r="AF28" s="441"/>
      <c r="AG28" s="441"/>
      <c r="AH28" s="441"/>
    </row>
    <row r="29" spans="1:66" ht="8.1" customHeight="1" x14ac:dyDescent="0.2">
      <c r="B29" s="441"/>
      <c r="C29" s="441"/>
      <c r="D29" s="441"/>
      <c r="E29" s="441"/>
      <c r="F29" s="441"/>
      <c r="G29" s="441"/>
      <c r="H29" s="441"/>
      <c r="I29" s="441"/>
      <c r="J29" s="441"/>
      <c r="K29" s="441"/>
      <c r="L29" s="441"/>
      <c r="M29" s="441"/>
      <c r="N29" s="441"/>
      <c r="O29" s="441"/>
      <c r="P29" s="441"/>
      <c r="Q29" s="441"/>
      <c r="R29" s="441"/>
      <c r="S29" s="430"/>
      <c r="T29" s="430"/>
      <c r="U29" s="430"/>
      <c r="V29" s="430"/>
      <c r="W29" s="430"/>
      <c r="X29" s="430"/>
      <c r="Y29" s="430"/>
      <c r="Z29" s="430"/>
      <c r="AA29" s="430"/>
      <c r="AB29" s="430"/>
      <c r="AC29" s="430"/>
      <c r="AD29" s="430"/>
    </row>
    <row r="30" spans="1:66" x14ac:dyDescent="0.2">
      <c r="A30" s="442" t="s">
        <v>611</v>
      </c>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row>
    <row r="31" spans="1:66" ht="12" customHeight="1" x14ac:dyDescent="0.2">
      <c r="A31" s="443"/>
      <c r="B31" s="443"/>
      <c r="E31" s="444"/>
      <c r="G31" s="445" t="s">
        <v>610</v>
      </c>
      <c r="H31" s="1149"/>
      <c r="I31" s="1149"/>
      <c r="J31" s="1149"/>
      <c r="K31" s="1149"/>
      <c r="L31" s="1149"/>
      <c r="M31" s="1149"/>
      <c r="N31" s="1149"/>
      <c r="O31" s="1149"/>
      <c r="P31" s="1149"/>
      <c r="Q31" s="1149"/>
      <c r="R31" s="1149"/>
      <c r="S31" s="1149"/>
      <c r="T31" s="1149"/>
      <c r="U31" s="1149"/>
      <c r="V31" s="1149"/>
      <c r="X31" s="434"/>
      <c r="Y31" s="434"/>
      <c r="Z31" s="434"/>
      <c r="AA31" s="434"/>
      <c r="AB31" s="434"/>
      <c r="AC31" s="434"/>
      <c r="AD31" s="434"/>
      <c r="AE31" s="434"/>
      <c r="AF31" s="434"/>
      <c r="AG31" s="434"/>
      <c r="AH31" s="434"/>
      <c r="AN31" s="41">
        <v>1</v>
      </c>
    </row>
    <row r="32" spans="1:66" ht="12" customHeight="1" x14ac:dyDescent="0.2">
      <c r="A32" s="434"/>
      <c r="B32" s="446"/>
      <c r="C32" s="447"/>
      <c r="D32" s="447"/>
      <c r="E32" s="448"/>
      <c r="F32" s="434"/>
      <c r="G32" s="434"/>
      <c r="H32" s="1146"/>
      <c r="I32" s="1146"/>
      <c r="J32" s="1146"/>
      <c r="K32" s="1146"/>
      <c r="L32" s="1146"/>
      <c r="M32" s="1146"/>
      <c r="N32" s="1146"/>
      <c r="O32" s="1146"/>
      <c r="P32" s="1146"/>
      <c r="Q32" s="1146"/>
      <c r="R32" s="1146"/>
      <c r="S32" s="1146"/>
      <c r="T32" s="1146"/>
      <c r="U32" s="1146"/>
      <c r="V32" s="1146"/>
      <c r="W32" s="434"/>
      <c r="X32" s="434"/>
      <c r="Y32" s="434"/>
      <c r="Z32" s="434"/>
      <c r="AA32" s="434"/>
      <c r="AB32" s="434"/>
      <c r="AC32" s="434"/>
      <c r="AD32" s="434"/>
      <c r="AE32" s="434"/>
      <c r="AF32" s="434"/>
      <c r="AG32" s="434"/>
      <c r="AH32" s="434"/>
    </row>
    <row r="33" spans="1:40" ht="12" customHeight="1" x14ac:dyDescent="0.2">
      <c r="A33" s="434"/>
      <c r="B33" s="434"/>
      <c r="C33" s="447"/>
      <c r="D33" s="447"/>
      <c r="E33" s="448"/>
      <c r="F33" s="434"/>
      <c r="G33" s="445" t="s">
        <v>301</v>
      </c>
      <c r="H33" s="1146"/>
      <c r="I33" s="1146"/>
      <c r="J33" s="1146"/>
      <c r="K33" s="1146"/>
      <c r="L33" s="1146"/>
      <c r="M33" s="1146"/>
      <c r="N33" s="1146"/>
      <c r="O33" s="1146"/>
      <c r="P33" s="1146"/>
      <c r="Q33" s="1146"/>
      <c r="R33" s="1146"/>
      <c r="S33" s="1146"/>
      <c r="T33" s="1146"/>
      <c r="U33" s="1146"/>
      <c r="V33" s="1146"/>
      <c r="W33" s="434"/>
      <c r="X33" s="434"/>
      <c r="Y33" s="434"/>
      <c r="Z33" s="434"/>
      <c r="AA33" s="434"/>
      <c r="AB33" s="434"/>
      <c r="AC33" s="434"/>
      <c r="AD33" s="434"/>
      <c r="AE33" s="434"/>
      <c r="AF33" s="434"/>
      <c r="AG33" s="434"/>
      <c r="AH33" s="434"/>
    </row>
    <row r="34" spans="1:40" ht="12" customHeight="1" x14ac:dyDescent="0.2">
      <c r="A34" s="434"/>
      <c r="B34" s="434"/>
      <c r="C34" s="434"/>
      <c r="D34" s="434"/>
      <c r="E34" s="434"/>
      <c r="F34" s="434"/>
      <c r="G34" s="434"/>
      <c r="H34" s="1146"/>
      <c r="I34" s="1146"/>
      <c r="J34" s="1146"/>
      <c r="K34" s="1146"/>
      <c r="L34" s="1146"/>
      <c r="M34" s="1146"/>
      <c r="N34" s="1146"/>
      <c r="O34" s="1146"/>
      <c r="P34" s="1146"/>
      <c r="Q34" s="1146"/>
      <c r="R34" s="1146"/>
      <c r="S34" s="1146"/>
      <c r="T34" s="1146"/>
      <c r="U34" s="1146"/>
      <c r="V34" s="1146"/>
      <c r="W34" s="434"/>
      <c r="X34" s="434"/>
      <c r="Y34" s="434"/>
      <c r="Z34" s="434"/>
      <c r="AA34" s="434"/>
      <c r="AB34" s="434"/>
      <c r="AC34" s="434"/>
      <c r="AD34" s="434"/>
      <c r="AE34" s="434"/>
      <c r="AF34" s="434"/>
      <c r="AG34" s="434"/>
      <c r="AH34" s="434"/>
    </row>
    <row r="35" spans="1:40" ht="12" customHeight="1" x14ac:dyDescent="0.2">
      <c r="A35" s="443"/>
      <c r="B35" s="443"/>
      <c r="E35" s="444"/>
      <c r="F35" s="434"/>
      <c r="G35" s="445" t="s">
        <v>612</v>
      </c>
      <c r="H35" s="1146"/>
      <c r="I35" s="1146"/>
      <c r="J35" s="1146"/>
      <c r="K35" s="1146"/>
      <c r="L35" s="1146"/>
      <c r="M35" s="1146"/>
      <c r="N35" s="1146"/>
      <c r="O35" s="1146"/>
      <c r="P35" s="1146"/>
      <c r="Q35" s="1146"/>
      <c r="R35" s="1146"/>
      <c r="S35" s="1146"/>
      <c r="T35" s="1146"/>
      <c r="U35" s="1146"/>
      <c r="V35" s="1146"/>
      <c r="X35" s="434"/>
      <c r="Y35" s="434"/>
      <c r="Z35" s="434"/>
      <c r="AA35" s="434"/>
      <c r="AB35" s="434"/>
      <c r="AC35" s="434"/>
      <c r="AD35" s="434"/>
      <c r="AE35" s="434"/>
      <c r="AF35" s="434"/>
      <c r="AG35" s="434"/>
      <c r="AH35" s="434"/>
      <c r="AN35" s="41">
        <v>1</v>
      </c>
    </row>
    <row r="36" spans="1:40" ht="12" customHeight="1" x14ac:dyDescent="0.2">
      <c r="A36" s="434"/>
      <c r="B36" s="446"/>
      <c r="C36" s="447"/>
      <c r="D36" s="447"/>
      <c r="E36" s="448"/>
      <c r="F36" s="434"/>
      <c r="G36" s="434"/>
      <c r="H36" s="1146"/>
      <c r="I36" s="1146"/>
      <c r="J36" s="1146"/>
      <c r="K36" s="1146"/>
      <c r="L36" s="1146"/>
      <c r="M36" s="1146"/>
      <c r="N36" s="1146"/>
      <c r="O36" s="1146"/>
      <c r="P36" s="1146"/>
      <c r="Q36" s="1146"/>
      <c r="R36" s="1146"/>
      <c r="S36" s="1146"/>
      <c r="T36" s="1146"/>
      <c r="U36" s="1146"/>
      <c r="V36" s="1146"/>
      <c r="W36" s="434"/>
      <c r="X36" s="434"/>
      <c r="Y36" s="434"/>
      <c r="Z36" s="434"/>
      <c r="AA36" s="434"/>
      <c r="AB36" s="434"/>
      <c r="AC36" s="434"/>
      <c r="AD36" s="434"/>
      <c r="AE36" s="434"/>
      <c r="AF36" s="434"/>
      <c r="AG36" s="434"/>
      <c r="AH36" s="434"/>
    </row>
    <row r="37" spans="1:40" ht="12" customHeight="1" x14ac:dyDescent="0.2">
      <c r="A37" s="434"/>
      <c r="B37" s="449"/>
      <c r="C37" s="434"/>
      <c r="D37" s="434"/>
      <c r="E37" s="434"/>
      <c r="F37" s="434"/>
      <c r="G37" s="445" t="s">
        <v>302</v>
      </c>
      <c r="H37" s="1146"/>
      <c r="I37" s="1146"/>
      <c r="J37" s="1146"/>
      <c r="K37" s="1146"/>
      <c r="L37" s="1146"/>
      <c r="M37" s="1146"/>
      <c r="N37" s="1146"/>
      <c r="O37" s="1146"/>
      <c r="P37" s="1146"/>
      <c r="Q37" s="1146"/>
      <c r="R37" s="1146"/>
      <c r="S37" s="1146"/>
      <c r="T37" s="1146"/>
      <c r="U37" s="1146"/>
      <c r="V37" s="1146"/>
      <c r="W37" s="434"/>
      <c r="X37" s="434"/>
      <c r="Y37" s="434"/>
      <c r="Z37" s="434"/>
      <c r="AA37" s="434"/>
      <c r="AB37" s="434"/>
      <c r="AC37" s="434"/>
      <c r="AD37" s="434"/>
      <c r="AE37" s="434"/>
      <c r="AF37" s="434"/>
      <c r="AG37" s="434"/>
      <c r="AH37" s="434"/>
    </row>
    <row r="38" spans="1:40" ht="12" customHeight="1" x14ac:dyDescent="0.2">
      <c r="A38" s="434"/>
      <c r="B38" s="447"/>
      <c r="C38" s="434"/>
      <c r="D38" s="434"/>
      <c r="E38" s="434"/>
      <c r="F38" s="434"/>
      <c r="G38" s="434"/>
      <c r="H38" s="434"/>
      <c r="I38" s="434"/>
      <c r="J38" s="1147"/>
      <c r="K38" s="1147"/>
      <c r="L38" s="1147"/>
      <c r="M38" s="1147"/>
      <c r="N38" s="1147"/>
      <c r="O38" s="1147"/>
      <c r="P38" s="1147"/>
      <c r="Q38" s="1147"/>
      <c r="R38" s="1147"/>
      <c r="S38" s="1147"/>
      <c r="T38" s="1147"/>
      <c r="U38" s="1147"/>
      <c r="V38" s="1147"/>
      <c r="W38" s="434"/>
      <c r="X38" s="434"/>
      <c r="Y38" s="434"/>
      <c r="Z38" s="434"/>
      <c r="AA38" s="434"/>
      <c r="AB38" s="434"/>
      <c r="AC38" s="434"/>
      <c r="AD38" s="434"/>
      <c r="AE38" s="434"/>
      <c r="AF38" s="434"/>
      <c r="AG38" s="434"/>
      <c r="AH38" s="434"/>
    </row>
    <row r="39" spans="1:40" x14ac:dyDescent="0.2">
      <c r="B39" s="426"/>
    </row>
  </sheetData>
  <mergeCells count="26">
    <mergeCell ref="A3:R3"/>
    <mergeCell ref="C10:J10"/>
    <mergeCell ref="L10:V10"/>
    <mergeCell ref="B11:V11"/>
    <mergeCell ref="A12:A13"/>
    <mergeCell ref="AE12:AK12"/>
    <mergeCell ref="AL12:AR12"/>
    <mergeCell ref="AZ12:BF12"/>
    <mergeCell ref="BG12:BM12"/>
    <mergeCell ref="AS12:AY12"/>
    <mergeCell ref="X12:AD12"/>
    <mergeCell ref="H37:V37"/>
    <mergeCell ref="J38:V38"/>
    <mergeCell ref="B27:V27"/>
    <mergeCell ref="B28:V28"/>
    <mergeCell ref="H31:V31"/>
    <mergeCell ref="H32:V32"/>
    <mergeCell ref="H33:V33"/>
    <mergeCell ref="H34:V34"/>
    <mergeCell ref="H35:V35"/>
    <mergeCell ref="B25:V25"/>
    <mergeCell ref="B26:V26"/>
    <mergeCell ref="H36:V36"/>
    <mergeCell ref="B12:I12"/>
    <mergeCell ref="J12:P12"/>
    <mergeCell ref="Q12:W12"/>
  </mergeCells>
  <conditionalFormatting sqref="B14">
    <cfRule type="cellIs" dxfId="294" priority="128" stopIfTrue="1" operator="greaterThan">
      <formula>totalf_2_1</formula>
    </cfRule>
  </conditionalFormatting>
  <conditionalFormatting sqref="B15">
    <cfRule type="cellIs" dxfId="293" priority="129" stopIfTrue="1" operator="greaterThan">
      <formula>totalf_2_10</formula>
    </cfRule>
  </conditionalFormatting>
  <conditionalFormatting sqref="B16">
    <cfRule type="cellIs" dxfId="292" priority="130" stopIfTrue="1" operator="greaterThan">
      <formula>totalf_2_2</formula>
    </cfRule>
  </conditionalFormatting>
  <conditionalFormatting sqref="B17">
    <cfRule type="cellIs" dxfId="291" priority="131" stopIfTrue="1" operator="greaterThan">
      <formula>totalf_2_3</formula>
    </cfRule>
  </conditionalFormatting>
  <conditionalFormatting sqref="B18">
    <cfRule type="cellIs" dxfId="290" priority="132" stopIfTrue="1" operator="greaterThan">
      <formula>totalf_2_8</formula>
    </cfRule>
  </conditionalFormatting>
  <conditionalFormatting sqref="B19">
    <cfRule type="cellIs" dxfId="289" priority="133" stopIfTrue="1" operator="greaterThan">
      <formula>totalf_2_9</formula>
    </cfRule>
  </conditionalFormatting>
  <conditionalFormatting sqref="B20">
    <cfRule type="cellIs" dxfId="288" priority="134" stopIfTrue="1" operator="greaterThan">
      <formula>totalf_2_4</formula>
    </cfRule>
  </conditionalFormatting>
  <conditionalFormatting sqref="B21">
    <cfRule type="cellIs" dxfId="287" priority="135" stopIfTrue="1" operator="greaterThan">
      <formula>totalf_2_5</formula>
    </cfRule>
  </conditionalFormatting>
  <conditionalFormatting sqref="B22">
    <cfRule type="cellIs" dxfId="286" priority="136" stopIfTrue="1" operator="greaterThan">
      <formula>totalf_2_6</formula>
    </cfRule>
  </conditionalFormatting>
  <conditionalFormatting sqref="B23">
    <cfRule type="cellIs" dxfId="285" priority="137" stopIfTrue="1" operator="greaterThan">
      <formula>totalf_2_7</formula>
    </cfRule>
  </conditionalFormatting>
  <conditionalFormatting sqref="B24">
    <cfRule type="cellIs" dxfId="284" priority="26" stopIfTrue="1" operator="greaterThan">
      <formula>totalf_2_t</formula>
    </cfRule>
  </conditionalFormatting>
  <conditionalFormatting sqref="C14">
    <cfRule type="cellIs" dxfId="283" priority="126" stopIfTrue="1" operator="greaterThan">
      <formula>totalm_2_1</formula>
    </cfRule>
  </conditionalFormatting>
  <conditionalFormatting sqref="C15">
    <cfRule type="cellIs" dxfId="282" priority="125" stopIfTrue="1" operator="greaterThan">
      <formula>totalm_2_10</formula>
    </cfRule>
  </conditionalFormatting>
  <conditionalFormatting sqref="C16">
    <cfRule type="cellIs" dxfId="281" priority="124" stopIfTrue="1" operator="greaterThan">
      <formula>totalm_2_2</formula>
    </cfRule>
  </conditionalFormatting>
  <conditionalFormatting sqref="C17">
    <cfRule type="cellIs" dxfId="280" priority="123" stopIfTrue="1" operator="greaterThan">
      <formula>totalm_2_3</formula>
    </cfRule>
  </conditionalFormatting>
  <conditionalFormatting sqref="C18">
    <cfRule type="cellIs" dxfId="279" priority="122" stopIfTrue="1" operator="greaterThan">
      <formula>totalm_2_8</formula>
    </cfRule>
  </conditionalFormatting>
  <conditionalFormatting sqref="C19">
    <cfRule type="cellIs" dxfId="278" priority="121" stopIfTrue="1" operator="greaterThan">
      <formula>totalm_2_9</formula>
    </cfRule>
  </conditionalFormatting>
  <conditionalFormatting sqref="C20">
    <cfRule type="cellIs" dxfId="277" priority="120" stopIfTrue="1" operator="greaterThan">
      <formula>totalm_2_4</formula>
    </cfRule>
  </conditionalFormatting>
  <conditionalFormatting sqref="C21">
    <cfRule type="cellIs" dxfId="276" priority="119" stopIfTrue="1" operator="greaterThan">
      <formula>totalm_2_5</formula>
    </cfRule>
  </conditionalFormatting>
  <conditionalFormatting sqref="C22">
    <cfRule type="cellIs" dxfId="275" priority="118" stopIfTrue="1" operator="greaterThan">
      <formula>totalm_2_6</formula>
    </cfRule>
  </conditionalFormatting>
  <conditionalFormatting sqref="C23">
    <cfRule type="cellIs" dxfId="274" priority="117" stopIfTrue="1" operator="greaterThan">
      <formula>totalm_2_7</formula>
    </cfRule>
  </conditionalFormatting>
  <conditionalFormatting sqref="C24">
    <cfRule type="cellIs" dxfId="273" priority="73" stopIfTrue="1" operator="greaterThan">
      <formula>totalm_2t</formula>
    </cfRule>
  </conditionalFormatting>
  <conditionalFormatting sqref="D15">
    <cfRule type="cellIs" dxfId="272" priority="103" stopIfTrue="1" operator="greaterThan">
      <formula>totaltw_2_1</formula>
    </cfRule>
  </conditionalFormatting>
  <conditionalFormatting sqref="D16">
    <cfRule type="cellIs" dxfId="271" priority="104" stopIfTrue="1" operator="greaterThan">
      <formula>totaltw_2_2</formula>
    </cfRule>
  </conditionalFormatting>
  <conditionalFormatting sqref="D17">
    <cfRule type="cellIs" dxfId="270" priority="105" stopIfTrue="1" operator="greaterThan">
      <formula>totaltw_2_3</formula>
    </cfRule>
  </conditionalFormatting>
  <conditionalFormatting sqref="D18">
    <cfRule type="cellIs" dxfId="269" priority="106" stopIfTrue="1" operator="greaterThan">
      <formula>totaltw_2_4</formula>
    </cfRule>
  </conditionalFormatting>
  <conditionalFormatting sqref="D19">
    <cfRule type="cellIs" dxfId="268" priority="107" stopIfTrue="1" operator="greaterThan">
      <formula>totaltw_2_5</formula>
    </cfRule>
  </conditionalFormatting>
  <conditionalFormatting sqref="D20">
    <cfRule type="cellIs" dxfId="267" priority="108" stopIfTrue="1" operator="greaterThan">
      <formula>totaltw_2_6</formula>
    </cfRule>
  </conditionalFormatting>
  <conditionalFormatting sqref="D21">
    <cfRule type="cellIs" dxfId="266" priority="109" stopIfTrue="1" operator="greaterThan">
      <formula>totaltw_2_7</formula>
    </cfRule>
  </conditionalFormatting>
  <conditionalFormatting sqref="D22">
    <cfRule type="cellIs" dxfId="265" priority="110" stopIfTrue="1" operator="greaterThan">
      <formula>totaltw_2_8</formula>
    </cfRule>
  </conditionalFormatting>
  <conditionalFormatting sqref="D23">
    <cfRule type="cellIs" dxfId="264" priority="111" stopIfTrue="1" operator="greaterThan">
      <formula>totaltw_2_9</formula>
    </cfRule>
  </conditionalFormatting>
  <conditionalFormatting sqref="D24">
    <cfRule type="cellIs" dxfId="263" priority="83" stopIfTrue="1" operator="greaterThan">
      <formula>totaltw_2_t</formula>
    </cfRule>
  </conditionalFormatting>
  <conditionalFormatting sqref="E15">
    <cfRule type="cellIs" dxfId="262" priority="93" stopIfTrue="1" operator="greaterThan">
      <formula>totaltm_2_1</formula>
    </cfRule>
  </conditionalFormatting>
  <conditionalFormatting sqref="E16">
    <cfRule type="cellIs" dxfId="261" priority="94" stopIfTrue="1" operator="greaterThan">
      <formula>totaltm_2_2</formula>
    </cfRule>
  </conditionalFormatting>
  <conditionalFormatting sqref="E17">
    <cfRule type="cellIs" dxfId="260" priority="95" stopIfTrue="1" operator="greaterThan">
      <formula>totaltm_2_3</formula>
    </cfRule>
  </conditionalFormatting>
  <conditionalFormatting sqref="E18">
    <cfRule type="cellIs" dxfId="259" priority="96" stopIfTrue="1" operator="greaterThan">
      <formula>totaltm_2_4</formula>
    </cfRule>
  </conditionalFormatting>
  <conditionalFormatting sqref="E19">
    <cfRule type="cellIs" dxfId="258" priority="97" stopIfTrue="1" operator="greaterThan">
      <formula>totaltm_2_5</formula>
    </cfRule>
  </conditionalFormatting>
  <conditionalFormatting sqref="E20">
    <cfRule type="cellIs" dxfId="257" priority="98" stopIfTrue="1" operator="greaterThan">
      <formula>totaltm_2_6</formula>
    </cfRule>
  </conditionalFormatting>
  <conditionalFormatting sqref="E21">
    <cfRule type="cellIs" dxfId="256" priority="99" stopIfTrue="1" operator="greaterThan">
      <formula>totaltm_2_7</formula>
    </cfRule>
  </conditionalFormatting>
  <conditionalFormatting sqref="E22">
    <cfRule type="cellIs" dxfId="255" priority="100" stopIfTrue="1" operator="greaterThan">
      <formula>totaltm_2_8</formula>
    </cfRule>
  </conditionalFormatting>
  <conditionalFormatting sqref="E23">
    <cfRule type="cellIs" dxfId="254" priority="101" stopIfTrue="1" operator="greaterThan">
      <formula>totaltm_2_9</formula>
    </cfRule>
  </conditionalFormatting>
  <conditionalFormatting sqref="E24">
    <cfRule type="cellIs" dxfId="253" priority="102" stopIfTrue="1" operator="greaterThan">
      <formula>totaltm_2_t</formula>
    </cfRule>
  </conditionalFormatting>
  <conditionalFormatting sqref="F15">
    <cfRule type="cellIs" dxfId="252" priority="84" stopIfTrue="1" operator="greaterThan">
      <formula>totalgnc_2_1</formula>
    </cfRule>
  </conditionalFormatting>
  <conditionalFormatting sqref="F16">
    <cfRule type="cellIs" dxfId="251" priority="85" stopIfTrue="1" operator="greaterThan">
      <formula>totalgnc_2_2</formula>
    </cfRule>
  </conditionalFormatting>
  <conditionalFormatting sqref="F17">
    <cfRule type="cellIs" dxfId="250" priority="86" stopIfTrue="1" operator="greaterThan">
      <formula>totalgnc_2_3</formula>
    </cfRule>
  </conditionalFormatting>
  <conditionalFormatting sqref="F18">
    <cfRule type="cellIs" dxfId="249" priority="87" stopIfTrue="1" operator="greaterThan">
      <formula>totalgnc_2_4</formula>
    </cfRule>
  </conditionalFormatting>
  <conditionalFormatting sqref="F19">
    <cfRule type="cellIs" dxfId="248" priority="88" stopIfTrue="1" operator="greaterThan">
      <formula>totalgnc_2_5</formula>
    </cfRule>
  </conditionalFormatting>
  <conditionalFormatting sqref="F20">
    <cfRule type="cellIs" dxfId="247" priority="89" stopIfTrue="1" operator="greaterThan">
      <formula>totalgnc_2_6</formula>
    </cfRule>
  </conditionalFormatting>
  <conditionalFormatting sqref="F21">
    <cfRule type="cellIs" dxfId="246" priority="90" stopIfTrue="1" operator="greaterThan">
      <formula>totalgnc_2_7</formula>
    </cfRule>
  </conditionalFormatting>
  <conditionalFormatting sqref="F22">
    <cfRule type="cellIs" dxfId="245" priority="91" stopIfTrue="1" operator="greaterThan">
      <formula>totalgnc_2_8</formula>
    </cfRule>
  </conditionalFormatting>
  <conditionalFormatting sqref="F23">
    <cfRule type="cellIs" dxfId="244" priority="92" stopIfTrue="1" operator="greaterThan">
      <formula>totalgnc_2_9</formula>
    </cfRule>
  </conditionalFormatting>
  <conditionalFormatting sqref="F24">
    <cfRule type="cellIs" dxfId="243" priority="112" stopIfTrue="1" operator="greaterThan">
      <formula>totalgnc_2_t</formula>
    </cfRule>
  </conditionalFormatting>
  <conditionalFormatting sqref="G15">
    <cfRule type="cellIs" dxfId="242" priority="74" stopIfTrue="1" operator="greaterThan">
      <formula>totalO_2_10</formula>
    </cfRule>
  </conditionalFormatting>
  <conditionalFormatting sqref="G16">
    <cfRule type="cellIs" dxfId="241" priority="75" stopIfTrue="1" operator="greaterThan">
      <formula>totalO_2_2</formula>
    </cfRule>
  </conditionalFormatting>
  <conditionalFormatting sqref="G17">
    <cfRule type="cellIs" dxfId="240" priority="76" stopIfTrue="1" operator="greaterThan">
      <formula>totalO_2_3</formula>
    </cfRule>
  </conditionalFormatting>
  <conditionalFormatting sqref="G18">
    <cfRule type="cellIs" dxfId="239" priority="77" stopIfTrue="1" operator="greaterThan">
      <formula>totalO_2_8</formula>
    </cfRule>
  </conditionalFormatting>
  <conditionalFormatting sqref="G19">
    <cfRule type="cellIs" dxfId="238" priority="78" stopIfTrue="1" operator="greaterThan">
      <formula>totalO_2_9</formula>
    </cfRule>
  </conditionalFormatting>
  <conditionalFormatting sqref="G20">
    <cfRule type="cellIs" dxfId="237" priority="79" stopIfTrue="1" operator="greaterThan">
      <formula>totalO_2_4</formula>
    </cfRule>
  </conditionalFormatting>
  <conditionalFormatting sqref="G21">
    <cfRule type="cellIs" dxfId="236" priority="80" stopIfTrue="1" operator="greaterThan">
      <formula>totalO_2_5</formula>
    </cfRule>
  </conditionalFormatting>
  <conditionalFormatting sqref="G22">
    <cfRule type="cellIs" dxfId="235" priority="81" stopIfTrue="1" operator="greaterThan">
      <formula>totalO_2_6</formula>
    </cfRule>
  </conditionalFormatting>
  <conditionalFormatting sqref="G23">
    <cfRule type="cellIs" dxfId="234" priority="82" stopIfTrue="1" operator="greaterThan">
      <formula>totalO_2_7</formula>
    </cfRule>
  </conditionalFormatting>
  <conditionalFormatting sqref="G24">
    <cfRule type="cellIs" dxfId="233" priority="113" stopIfTrue="1" operator="greaterThan">
      <formula>totalO_2t</formula>
    </cfRule>
  </conditionalFormatting>
  <conditionalFormatting sqref="H14">
    <cfRule type="cellIs" dxfId="232" priority="63" stopIfTrue="1" operator="greaterThan">
      <formula>totalna_2_1</formula>
    </cfRule>
  </conditionalFormatting>
  <conditionalFormatting sqref="H15">
    <cfRule type="cellIs" dxfId="231" priority="64" stopIfTrue="1" operator="greaterThan">
      <formula>totalna_2_10</formula>
    </cfRule>
  </conditionalFormatting>
  <conditionalFormatting sqref="H16">
    <cfRule type="cellIs" dxfId="230" priority="65" stopIfTrue="1" operator="greaterThan">
      <formula>totalna_2_2</formula>
    </cfRule>
  </conditionalFormatting>
  <conditionalFormatting sqref="H17">
    <cfRule type="cellIs" dxfId="229" priority="66" stopIfTrue="1" operator="greaterThan">
      <formula>totalna_2_3</formula>
    </cfRule>
  </conditionalFormatting>
  <conditionalFormatting sqref="H18">
    <cfRule type="cellIs" dxfId="228" priority="25" stopIfTrue="1" operator="greaterThan">
      <formula>totalna_2_8</formula>
    </cfRule>
  </conditionalFormatting>
  <conditionalFormatting sqref="H19">
    <cfRule type="cellIs" dxfId="227" priority="68" stopIfTrue="1" operator="greaterThan">
      <formula>totalna_2_9</formula>
    </cfRule>
  </conditionalFormatting>
  <conditionalFormatting sqref="H20">
    <cfRule type="cellIs" dxfId="226" priority="69" stopIfTrue="1" operator="greaterThan">
      <formula>totalna_2_4</formula>
    </cfRule>
  </conditionalFormatting>
  <conditionalFormatting sqref="H21">
    <cfRule type="cellIs" dxfId="225" priority="70" stopIfTrue="1" operator="greaterThan">
      <formula>totalna_2_5</formula>
    </cfRule>
  </conditionalFormatting>
  <conditionalFormatting sqref="H22">
    <cfRule type="cellIs" dxfId="224" priority="71" stopIfTrue="1" operator="greaterThan">
      <formula>totalna_2_6</formula>
    </cfRule>
  </conditionalFormatting>
  <conditionalFormatting sqref="H23">
    <cfRule type="cellIs" dxfId="223" priority="72" stopIfTrue="1" operator="greaterThan">
      <formula>totalna_2_7</formula>
    </cfRule>
  </conditionalFormatting>
  <conditionalFormatting sqref="H24">
    <cfRule type="cellIs" dxfId="222" priority="182" stopIfTrue="1" operator="greaterThan">
      <formula>totalna_2t</formula>
    </cfRule>
  </conditionalFormatting>
  <conditionalFormatting sqref="I14">
    <cfRule type="cellIs" dxfId="221" priority="53" stopIfTrue="1" operator="greaterThan">
      <formula>total_2_1</formula>
    </cfRule>
  </conditionalFormatting>
  <conditionalFormatting sqref="I15">
    <cfRule type="cellIs" dxfId="220" priority="54" stopIfTrue="1" operator="greaterThan">
      <formula>total_2_10</formula>
    </cfRule>
  </conditionalFormatting>
  <conditionalFormatting sqref="I16">
    <cfRule type="cellIs" dxfId="219" priority="55" stopIfTrue="1" operator="greaterThan">
      <formula>total_2_2</formula>
    </cfRule>
  </conditionalFormatting>
  <conditionalFormatting sqref="I17">
    <cfRule type="cellIs" dxfId="218" priority="56" stopIfTrue="1" operator="greaterThan">
      <formula>total_2_3</formula>
    </cfRule>
  </conditionalFormatting>
  <conditionalFormatting sqref="I18">
    <cfRule type="cellIs" dxfId="217" priority="57" stopIfTrue="1" operator="greaterThan">
      <formula>total_2_8</formula>
    </cfRule>
  </conditionalFormatting>
  <conditionalFormatting sqref="I19">
    <cfRule type="cellIs" dxfId="216" priority="58" stopIfTrue="1" operator="greaterThan">
      <formula>total_2_9</formula>
    </cfRule>
  </conditionalFormatting>
  <conditionalFormatting sqref="I20">
    <cfRule type="cellIs" dxfId="215" priority="59" stopIfTrue="1" operator="greaterThan">
      <formula>total_2_4</formula>
    </cfRule>
  </conditionalFormatting>
  <conditionalFormatting sqref="I21">
    <cfRule type="cellIs" dxfId="214" priority="60" stopIfTrue="1" operator="greaterThan">
      <formula>total_2_5</formula>
    </cfRule>
  </conditionalFormatting>
  <conditionalFormatting sqref="I22">
    <cfRule type="cellIs" dxfId="213" priority="61" stopIfTrue="1" operator="greaterThan">
      <formula>total_2_6</formula>
    </cfRule>
  </conditionalFormatting>
  <conditionalFormatting sqref="I23">
    <cfRule type="cellIs" dxfId="212" priority="62" stopIfTrue="1" operator="greaterThan">
      <formula>total_2_7</formula>
    </cfRule>
  </conditionalFormatting>
  <conditionalFormatting sqref="I24">
    <cfRule type="cellIs" dxfId="211" priority="221" stopIfTrue="1" operator="greaterThan">
      <formula>totalt_2t</formula>
    </cfRule>
  </conditionalFormatting>
  <conditionalFormatting sqref="J24">
    <cfRule type="cellIs" dxfId="210" priority="50" stopIfTrue="1" operator="greaterThan">
      <formula>AI_F</formula>
    </cfRule>
  </conditionalFormatting>
  <conditionalFormatting sqref="K24">
    <cfRule type="cellIs" dxfId="209" priority="51" stopIfTrue="1" operator="greaterThan">
      <formula>AI_M</formula>
    </cfRule>
  </conditionalFormatting>
  <conditionalFormatting sqref="L24">
    <cfRule type="cellIs" dxfId="208" priority="52" stopIfTrue="1" operator="greaterThan">
      <formula>AI_TW</formula>
    </cfRule>
  </conditionalFormatting>
  <conditionalFormatting sqref="M24">
    <cfRule type="cellIs" dxfId="207" priority="24" stopIfTrue="1" operator="greaterThan">
      <formula>AI_TM</formula>
    </cfRule>
  </conditionalFormatting>
  <conditionalFormatting sqref="N24">
    <cfRule type="cellIs" dxfId="206" priority="23" stopIfTrue="1" operator="greaterThan">
      <formula>AI_GNC</formula>
    </cfRule>
  </conditionalFormatting>
  <conditionalFormatting sqref="O24">
    <cfRule type="cellIs" dxfId="205" priority="22" stopIfTrue="1" operator="greaterThan">
      <formula>AI_O</formula>
    </cfRule>
  </conditionalFormatting>
  <conditionalFormatting sqref="P24">
    <cfRule type="cellIs" dxfId="204" priority="181" stopIfTrue="1" operator="greaterThan">
      <formula>AI_NA</formula>
    </cfRule>
  </conditionalFormatting>
  <conditionalFormatting sqref="Q24">
    <cfRule type="cellIs" dxfId="203" priority="47" stopIfTrue="1" operator="greaterThan">
      <formula>AS_F</formula>
    </cfRule>
  </conditionalFormatting>
  <conditionalFormatting sqref="R24">
    <cfRule type="cellIs" dxfId="202" priority="48" stopIfTrue="1" operator="greaterThan">
      <formula>AS_M</formula>
    </cfRule>
  </conditionalFormatting>
  <conditionalFormatting sqref="S24">
    <cfRule type="cellIs" dxfId="201" priority="49" stopIfTrue="1" operator="greaterThan">
      <formula>AS_TW</formula>
    </cfRule>
  </conditionalFormatting>
  <conditionalFormatting sqref="T24">
    <cfRule type="cellIs" dxfId="200" priority="21" stopIfTrue="1" operator="greaterThan">
      <formula>AS_TM</formula>
    </cfRule>
  </conditionalFormatting>
  <conditionalFormatting sqref="U24">
    <cfRule type="cellIs" dxfId="199" priority="20" stopIfTrue="1" operator="greaterThan">
      <formula>AS_GNC</formula>
    </cfRule>
  </conditionalFormatting>
  <conditionalFormatting sqref="V24">
    <cfRule type="cellIs" dxfId="198" priority="19" operator="greaterThan">
      <formula>AS_O</formula>
    </cfRule>
  </conditionalFormatting>
  <conditionalFormatting sqref="W24">
    <cfRule type="cellIs" dxfId="197" priority="176" stopIfTrue="1" operator="greaterThan">
      <formula>AS_NA</formula>
    </cfRule>
  </conditionalFormatting>
  <conditionalFormatting sqref="X24">
    <cfRule type="cellIs" dxfId="196" priority="44" stopIfTrue="1" operator="greaterThan">
      <formula>BK_F</formula>
    </cfRule>
  </conditionalFormatting>
  <conditionalFormatting sqref="Y24">
    <cfRule type="cellIs" dxfId="195" priority="45" stopIfTrue="1" operator="greaterThan">
      <formula>BK_M</formula>
    </cfRule>
  </conditionalFormatting>
  <conditionalFormatting sqref="Z24">
    <cfRule type="cellIs" dxfId="194" priority="46" stopIfTrue="1" operator="greaterThan">
      <formula>BK_TW</formula>
    </cfRule>
  </conditionalFormatting>
  <conditionalFormatting sqref="AA24">
    <cfRule type="cellIs" dxfId="193" priority="18" stopIfTrue="1" operator="greaterThan">
      <formula>BK_TM</formula>
    </cfRule>
  </conditionalFormatting>
  <conditionalFormatting sqref="AB24">
    <cfRule type="cellIs" dxfId="192" priority="17" stopIfTrue="1" operator="greaterThan">
      <formula>BK_GNC</formula>
    </cfRule>
  </conditionalFormatting>
  <conditionalFormatting sqref="AC24">
    <cfRule type="cellIs" dxfId="191" priority="16" stopIfTrue="1" operator="greaterThan">
      <formula>BK_O</formula>
    </cfRule>
  </conditionalFormatting>
  <conditionalFormatting sqref="AD24">
    <cfRule type="cellIs" dxfId="190" priority="175" stopIfTrue="1" operator="greaterThan">
      <formula>BK_NA</formula>
    </cfRule>
  </conditionalFormatting>
  <conditionalFormatting sqref="AE24">
    <cfRule type="cellIs" dxfId="189" priority="41" stopIfTrue="1" operator="greaterThan">
      <formula>NH_F</formula>
    </cfRule>
  </conditionalFormatting>
  <conditionalFormatting sqref="AF24">
    <cfRule type="cellIs" dxfId="188" priority="42" stopIfTrue="1" operator="greaterThan">
      <formula>NH_M</formula>
    </cfRule>
  </conditionalFormatting>
  <conditionalFormatting sqref="AG24">
    <cfRule type="cellIs" dxfId="187" priority="43" stopIfTrue="1" operator="greaterThan">
      <formula>NH_TW</formula>
    </cfRule>
  </conditionalFormatting>
  <conditionalFormatting sqref="AH24">
    <cfRule type="cellIs" dxfId="186" priority="15" stopIfTrue="1" operator="greaterThan">
      <formula>NH_TM</formula>
    </cfRule>
  </conditionalFormatting>
  <conditionalFormatting sqref="AI24">
    <cfRule type="cellIs" dxfId="185" priority="14" stopIfTrue="1" operator="greaterThan">
      <formula>NH_GNC</formula>
    </cfRule>
  </conditionalFormatting>
  <conditionalFormatting sqref="AJ24">
    <cfRule type="cellIs" dxfId="184" priority="13" stopIfTrue="1" operator="greaterThan">
      <formula>NH_O</formula>
    </cfRule>
  </conditionalFormatting>
  <conditionalFormatting sqref="AK24">
    <cfRule type="cellIs" dxfId="183" priority="172" stopIfTrue="1" operator="greaterThan">
      <formula>NH_NA</formula>
    </cfRule>
  </conditionalFormatting>
  <conditionalFormatting sqref="AL24">
    <cfRule type="cellIs" dxfId="182" priority="38" stopIfTrue="1" operator="greaterThan">
      <formula>WH_F</formula>
    </cfRule>
  </conditionalFormatting>
  <conditionalFormatting sqref="AM24">
    <cfRule type="cellIs" dxfId="181" priority="39" stopIfTrue="1" operator="greaterThan">
      <formula>WH_M</formula>
    </cfRule>
  </conditionalFormatting>
  <conditionalFormatting sqref="AN24">
    <cfRule type="cellIs" dxfId="180" priority="40" stopIfTrue="1" operator="greaterThan">
      <formula>WH_TW</formula>
    </cfRule>
  </conditionalFormatting>
  <conditionalFormatting sqref="AO24">
    <cfRule type="cellIs" dxfId="179" priority="12" stopIfTrue="1" operator="greaterThan">
      <formula>WH_TM</formula>
    </cfRule>
  </conditionalFormatting>
  <conditionalFormatting sqref="AP24">
    <cfRule type="cellIs" dxfId="178" priority="11" stopIfTrue="1" operator="greaterThan">
      <formula>WH_GNC</formula>
    </cfRule>
  </conditionalFormatting>
  <conditionalFormatting sqref="AQ24">
    <cfRule type="cellIs" dxfId="177" priority="10" stopIfTrue="1" operator="greaterThan">
      <formula>WH_O</formula>
    </cfRule>
  </conditionalFormatting>
  <conditionalFormatting sqref="AR24">
    <cfRule type="cellIs" dxfId="176" priority="169" stopIfTrue="1" operator="greaterThan">
      <formula>WH_NA</formula>
    </cfRule>
  </conditionalFormatting>
  <conditionalFormatting sqref="AS24">
    <cfRule type="cellIs" dxfId="175" priority="33" stopIfTrue="1" operator="greaterThan">
      <formula>SOR_F</formula>
    </cfRule>
  </conditionalFormatting>
  <conditionalFormatting sqref="AT24">
    <cfRule type="cellIs" dxfId="174" priority="34" stopIfTrue="1" operator="greaterThan">
      <formula>SOR_M</formula>
    </cfRule>
  </conditionalFormatting>
  <conditionalFormatting sqref="AU24">
    <cfRule type="cellIs" dxfId="173" priority="35" stopIfTrue="1" operator="greaterThan">
      <formula>SOR_TW</formula>
    </cfRule>
  </conditionalFormatting>
  <conditionalFormatting sqref="AV24">
    <cfRule type="cellIs" dxfId="172" priority="9" stopIfTrue="1" operator="greaterThan">
      <formula>SOR_TM</formula>
    </cfRule>
  </conditionalFormatting>
  <conditionalFormatting sqref="AW24">
    <cfRule type="cellIs" dxfId="171" priority="8" stopIfTrue="1" operator="greaterThan">
      <formula>SOR_GNC</formula>
    </cfRule>
  </conditionalFormatting>
  <conditionalFormatting sqref="AX24">
    <cfRule type="cellIs" dxfId="170" priority="7" stopIfTrue="1" operator="greaterThan">
      <formula>SOR_O</formula>
    </cfRule>
  </conditionalFormatting>
  <conditionalFormatting sqref="AY24">
    <cfRule type="cellIs" dxfId="169" priority="139" stopIfTrue="1" operator="greaterThan">
      <formula>SOR_NA</formula>
    </cfRule>
  </conditionalFormatting>
  <conditionalFormatting sqref="AZ24">
    <cfRule type="cellIs" dxfId="168" priority="30" stopIfTrue="1" operator="greaterThan">
      <formula>RMR_F</formula>
    </cfRule>
  </conditionalFormatting>
  <conditionalFormatting sqref="BA24">
    <cfRule type="cellIs" dxfId="167" priority="31" stopIfTrue="1" operator="greaterThan">
      <formula>RMR_M</formula>
    </cfRule>
  </conditionalFormatting>
  <conditionalFormatting sqref="BB24">
    <cfRule type="cellIs" dxfId="166" priority="32" stopIfTrue="1" operator="greaterThan">
      <formula>RMR_TW</formula>
    </cfRule>
  </conditionalFormatting>
  <conditionalFormatting sqref="BC24">
    <cfRule type="cellIs" dxfId="165" priority="6" stopIfTrue="1" operator="greaterThan">
      <formula>RMR_TM</formula>
    </cfRule>
  </conditionalFormatting>
  <conditionalFormatting sqref="BD24">
    <cfRule type="cellIs" dxfId="164" priority="5" stopIfTrue="1" operator="greaterThan">
      <formula>RMR_GNC</formula>
    </cfRule>
  </conditionalFormatting>
  <conditionalFormatting sqref="BE24">
    <cfRule type="cellIs" dxfId="163" priority="4" stopIfTrue="1" operator="greaterThan">
      <formula>RMR_O</formula>
    </cfRule>
  </conditionalFormatting>
  <conditionalFormatting sqref="BF24">
    <cfRule type="cellIs" dxfId="162" priority="163" stopIfTrue="1" operator="greaterThan">
      <formula>RMR_NA</formula>
    </cfRule>
  </conditionalFormatting>
  <conditionalFormatting sqref="BG24">
    <cfRule type="cellIs" dxfId="161" priority="27" stopIfTrue="1" operator="greaterThan">
      <formula>RNA_F</formula>
    </cfRule>
  </conditionalFormatting>
  <conditionalFormatting sqref="BH24">
    <cfRule type="cellIs" dxfId="160" priority="28" stopIfTrue="1" operator="greaterThan">
      <formula>RNA_M</formula>
    </cfRule>
  </conditionalFormatting>
  <conditionalFormatting sqref="BI24">
    <cfRule type="cellIs" dxfId="159" priority="29" stopIfTrue="1" operator="greaterThan">
      <formula>RNA_TW</formula>
    </cfRule>
  </conditionalFormatting>
  <conditionalFormatting sqref="BJ24">
    <cfRule type="cellIs" dxfId="158" priority="3" stopIfTrue="1" operator="greaterThan">
      <formula>RNA_TM</formula>
    </cfRule>
  </conditionalFormatting>
  <conditionalFormatting sqref="BK24">
    <cfRule type="cellIs" dxfId="157" priority="2" stopIfTrue="1" operator="greaterThan">
      <formula>RNA_GNC</formula>
    </cfRule>
  </conditionalFormatting>
  <conditionalFormatting sqref="BL24">
    <cfRule type="cellIs" dxfId="156" priority="1" stopIfTrue="1" operator="greaterThan">
      <formula>RNA_O</formula>
    </cfRule>
  </conditionalFormatting>
  <conditionalFormatting sqref="BM24">
    <cfRule type="cellIs" dxfId="155" priority="160" stopIfTrue="1" operator="greaterThan">
      <formula>RNA_NA</formula>
    </cfRule>
  </conditionalFormatting>
  <dataValidations count="10">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1:V11" xr:uid="{CB9440D0-0CB1-4C2F-8539-609C73198B4F}">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25:V28" xr:uid="{1F9D3634-8C4F-428F-BDBD-C46CABAE21CB}">
      <formula1>255</formula1>
    </dataValidation>
    <dataValidation type="date" operator="greaterThan" allowBlank="1" showInputMessage="1" showErrorMessage="1" errorTitle="INVALID DATE!" error="Report Period End Date cannot be before Begin Date." sqref="L10:V10" xr:uid="{DE49ED4E-E08A-4CE5-8205-C947BBA633BB}">
      <formula1>C10</formula1>
    </dataValidation>
    <dataValidation type="date" operator="greaterThanOrEqual" allowBlank="1" showInputMessage="1" showErrorMessage="1" errorTitle="INVALID DATE!" error="Please enter a valid Start Date." sqref="C10:J10" xr:uid="{DEE105C1-73A0-4E87-A307-77E6DD804937}">
      <formula1>43466</formula1>
    </dataValidation>
    <dataValidation type="custom" allowBlank="1" showInputMessage="1" showErrorMessage="1" errorTitle="CAUTION" error="Do not enter, this is an automatically calculated total." promptTitle="CAUTION" prompt="If RED, this number is greater than the number on Table 2A" sqref="J24:K24" xr:uid="{2570F69B-8001-43E7-BEB6-F343AA1AF866}">
      <formula1>"None"</formula1>
    </dataValidation>
    <dataValidation type="whole" allowBlank="1" showErrorMessage="1" errorTitle="Caution!" error="This is a numeric field. Please enter whole numbers only!" promptTitle="Caution" prompt="Do Not  Enter Data for Hispanic if already added in Table 2A" sqref="P14:R14 AM14:AM23 BF14:BH14 AY14:BA14 AR14:AT14 AK14:AL14 J15:AL23 AD14:AF14 W14:Y14 J14:K14 AN15:BL23 BM14:BM23" xr:uid="{16C8CF7A-6F0D-4751-A7BA-D007BDD0E1A7}">
      <formula1>0</formula1>
      <formula2>1000000</formula2>
    </dataValidation>
    <dataValidation type="custom" allowBlank="1" showInputMessage="1" showErrorMessage="1" errorTitle="CAUTION" error="Do not enter, this is an automatically calculated total." promptTitle="CAUTION" prompt="If RED, this number is greater than the number on Table 2A." sqref="B14:C24 H14 D15:I24" xr:uid="{38EB2522-CE45-4D41-AF91-6EAF24068F02}">
      <formula1>"None"</formula1>
    </dataValidation>
    <dataValidation type="custom" allowBlank="1" showErrorMessage="1" errorTitle="Caution!" error="Data entered in blacked-out cells, please remove this data." promptTitle="CAUTION" prompt="If RED, this number is greater than the number on Table 2A." sqref="D14:G14" xr:uid="{BBC992F7-BF90-409D-B2A7-82581E7A25B9}">
      <formula1>"None"</formula1>
    </dataValidation>
    <dataValidation type="custom" allowBlank="1" showInputMessage="1" showErrorMessage="1" errorTitle="Caution!" error="Data entered in blacked-out cells, please remove this data." sqref="L14:O14 S14:V14 Z14:AC14 AG14:AJ14 AN14:AQ14 AU14:AX14 BB14:BE14 BI14:BL14" xr:uid="{AA9475B8-7A59-44EE-A7CC-C71F63346C00}">
      <formula1>"None"</formula1>
    </dataValidation>
    <dataValidation type="custom" allowBlank="1" showInputMessage="1" showErrorMessage="1" errorTitle="CAUTION" error="Do not enter, this is an automatically calculated total!" promptTitle="CAUTION" prompt="If RED, this number is greater than the number on Table 2A." sqref="L24:BM24 I14" xr:uid="{26914372-43F9-46CA-8C0B-664BB8AFFE85}">
      <formula1>"None"</formula1>
    </dataValidation>
  </dataValidations>
  <hyperlinks>
    <hyperlink ref="A3:R3" r:id="rId1" display="This table provides an unduplicated aggregate profile of the number of persons with SMI or SED served in the reporting year.  The profile is based on a client receiving services in programs provided or funded by the state mental health agency.  States and jurisdictions should report data using the Federal Definitions of SMI and SED if they can, if not, please report using the state’s definition of SMI and SED and provide information below describing your state’s definition. The reporting period should be the latest SFY for your which data are available. States and jurisdictions are to provide this information on all programs by age, gender, and race." xr:uid="{9215D985-1213-4D24-BB15-5FB78DF89E6E}"/>
  </hyperlinks>
  <pageMargins left="0.75" right="0.75" top="1" bottom="1" header="0.5" footer="0.5"/>
  <pageSetup scale="96" fitToWidth="3" orientation="portrait" r:id="rId2"/>
  <headerFooter alignWithMargins="0">
    <oddFooter>&amp;LFY 2024 Uniform Reporting System (URS)</oddFooter>
  </headerFooter>
  <colBreaks count="1" manualBreakCount="1">
    <brk id="22"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Option Button 1">
              <controlPr defaultSize="0" autoFill="0" autoLine="0" autoPict="0">
                <anchor moveWithCells="1">
                  <from>
                    <xdr:col>2</xdr:col>
                    <xdr:colOff>142875</xdr:colOff>
                    <xdr:row>30</xdr:row>
                    <xdr:rowOff>66675</xdr:rowOff>
                  </from>
                  <to>
                    <xdr:col>2</xdr:col>
                    <xdr:colOff>333375</xdr:colOff>
                    <xdr:row>32</xdr:row>
                    <xdr:rowOff>0</xdr:rowOff>
                  </to>
                </anchor>
              </controlPr>
            </control>
          </mc:Choice>
        </mc:AlternateContent>
        <mc:AlternateContent xmlns:mc="http://schemas.openxmlformats.org/markup-compatibility/2006">
          <mc:Choice Requires="x14">
            <control shapeId="10242" r:id="rId6" name="Option Button 2">
              <controlPr defaultSize="0" autoFill="0" autoLine="0" autoPict="0">
                <anchor moveWithCells="1">
                  <from>
                    <xdr:col>2</xdr:col>
                    <xdr:colOff>495300</xdr:colOff>
                    <xdr:row>30</xdr:row>
                    <xdr:rowOff>66675</xdr:rowOff>
                  </from>
                  <to>
                    <xdr:col>2</xdr:col>
                    <xdr:colOff>695325</xdr:colOff>
                    <xdr:row>32</xdr:row>
                    <xdr:rowOff>0</xdr:rowOff>
                  </to>
                </anchor>
              </controlPr>
            </control>
          </mc:Choice>
        </mc:AlternateContent>
        <mc:AlternateContent xmlns:mc="http://schemas.openxmlformats.org/markup-compatibility/2006">
          <mc:Choice Requires="x14">
            <control shapeId="10243" r:id="rId7" name="Group Box 3">
              <controlPr defaultSize="0" autoFill="0" autoPict="0">
                <anchor moveWithCells="1">
                  <from>
                    <xdr:col>2</xdr:col>
                    <xdr:colOff>114300</xdr:colOff>
                    <xdr:row>30</xdr:row>
                    <xdr:rowOff>28575</xdr:rowOff>
                  </from>
                  <to>
                    <xdr:col>3</xdr:col>
                    <xdr:colOff>85725</xdr:colOff>
                    <xdr:row>32</xdr:row>
                    <xdr:rowOff>28575</xdr:rowOff>
                  </to>
                </anchor>
              </controlPr>
            </control>
          </mc:Choice>
        </mc:AlternateContent>
        <mc:AlternateContent xmlns:mc="http://schemas.openxmlformats.org/markup-compatibility/2006">
          <mc:Choice Requires="x14">
            <control shapeId="10244" r:id="rId8" name="Option Button 4">
              <controlPr defaultSize="0" autoFill="0" autoLine="0" autoPict="0">
                <anchor moveWithCells="1">
                  <from>
                    <xdr:col>2</xdr:col>
                    <xdr:colOff>161925</xdr:colOff>
                    <xdr:row>33</xdr:row>
                    <xdr:rowOff>57150</xdr:rowOff>
                  </from>
                  <to>
                    <xdr:col>2</xdr:col>
                    <xdr:colOff>438150</xdr:colOff>
                    <xdr:row>35</xdr:row>
                    <xdr:rowOff>0</xdr:rowOff>
                  </to>
                </anchor>
              </controlPr>
            </control>
          </mc:Choice>
        </mc:AlternateContent>
        <mc:AlternateContent xmlns:mc="http://schemas.openxmlformats.org/markup-compatibility/2006">
          <mc:Choice Requires="x14">
            <control shapeId="10245" r:id="rId9" name="Option Button 5">
              <controlPr defaultSize="0" autoFill="0" autoLine="0" autoPict="0">
                <anchor moveWithCells="1">
                  <from>
                    <xdr:col>2</xdr:col>
                    <xdr:colOff>514350</xdr:colOff>
                    <xdr:row>33</xdr:row>
                    <xdr:rowOff>57150</xdr:rowOff>
                  </from>
                  <to>
                    <xdr:col>2</xdr:col>
                    <xdr:colOff>704850</xdr:colOff>
                    <xdr:row>34</xdr:row>
                    <xdr:rowOff>133350</xdr:rowOff>
                  </to>
                </anchor>
              </controlPr>
            </control>
          </mc:Choice>
        </mc:AlternateContent>
        <mc:AlternateContent xmlns:mc="http://schemas.openxmlformats.org/markup-compatibility/2006">
          <mc:Choice Requires="x14">
            <control shapeId="10246" r:id="rId10" name="Group Box 6">
              <controlPr defaultSize="0" autoFill="0" autoPict="0">
                <anchor moveWithCells="1">
                  <from>
                    <xdr:col>2</xdr:col>
                    <xdr:colOff>114300</xdr:colOff>
                    <xdr:row>33</xdr:row>
                    <xdr:rowOff>9525</xdr:rowOff>
                  </from>
                  <to>
                    <xdr:col>3</xdr:col>
                    <xdr:colOff>104775</xdr:colOff>
                    <xdr:row>35</xdr:row>
                    <xdr:rowOff>19050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4230-96CF-4802-9C32-C37E4D59CD13}">
  <sheetPr codeName="Sheet22"/>
  <dimension ref="A1:AF71"/>
  <sheetViews>
    <sheetView showGridLines="0" topLeftCell="D5" zoomScaleNormal="100" workbookViewId="0">
      <selection activeCell="W14" sqref="W14:X24"/>
    </sheetView>
  </sheetViews>
  <sheetFormatPr defaultColWidth="8.85546875" defaultRowHeight="12.75" x14ac:dyDescent="0.2"/>
  <cols>
    <col min="1" max="1" width="27.7109375" style="424" customWidth="1"/>
    <col min="2" max="30" width="11.7109375" style="424" customWidth="1"/>
    <col min="31" max="32" width="8.7109375" style="424" customWidth="1"/>
    <col min="33" max="16384" width="8.85546875" style="424"/>
  </cols>
  <sheetData>
    <row r="1" spans="1:32" x14ac:dyDescent="0.2">
      <c r="A1" s="423" t="s">
        <v>811</v>
      </c>
    </row>
    <row r="2" spans="1:32" x14ac:dyDescent="0.2">
      <c r="A2" s="6"/>
    </row>
    <row r="3" spans="1:32" ht="42" customHeight="1" x14ac:dyDescent="0.2">
      <c r="A3" s="1160" t="s">
        <v>747</v>
      </c>
      <c r="B3" s="1160"/>
      <c r="C3" s="1160"/>
      <c r="D3" s="1160"/>
      <c r="E3" s="1160"/>
      <c r="F3" s="1160"/>
      <c r="G3" s="1160"/>
      <c r="H3" s="1160"/>
      <c r="I3" s="1160"/>
      <c r="J3" s="1160"/>
      <c r="K3" s="1160"/>
      <c r="L3" s="1160"/>
      <c r="M3" s="1160"/>
      <c r="N3" s="1160"/>
      <c r="O3" s="1160"/>
      <c r="P3" s="1160"/>
      <c r="Q3" s="1160"/>
      <c r="R3" s="1160"/>
    </row>
    <row r="4" spans="1:32" s="426" customFormat="1" ht="8.25" customHeight="1" x14ac:dyDescent="0.2"/>
    <row r="5" spans="1:32" s="426" customFormat="1" ht="18" customHeight="1" x14ac:dyDescent="0.25">
      <c r="A5" s="427" t="s">
        <v>80</v>
      </c>
    </row>
    <row r="6" spans="1:32" s="426" customFormat="1" ht="8.25" customHeight="1" x14ac:dyDescent="0.2"/>
    <row r="7" spans="1:32" ht="8.4499999999999993" customHeight="1" x14ac:dyDescent="0.2"/>
    <row r="8" spans="1:32" x14ac:dyDescent="0.2">
      <c r="A8" t="s">
        <v>81</v>
      </c>
    </row>
    <row r="9" spans="1:32" x14ac:dyDescent="0.2">
      <c r="A9" s="428" t="s">
        <v>303</v>
      </c>
      <c r="B9" s="1161"/>
      <c r="C9" s="1162"/>
      <c r="D9" s="1162"/>
      <c r="E9" s="1162"/>
      <c r="F9" s="1162"/>
      <c r="G9" s="1162"/>
      <c r="H9" s="1162"/>
      <c r="I9" s="1162"/>
      <c r="J9" s="1162"/>
      <c r="K9" s="1162"/>
      <c r="L9" s="1162"/>
      <c r="M9" s="1162"/>
      <c r="N9" s="1162"/>
      <c r="O9" s="1162"/>
      <c r="P9" s="1162"/>
      <c r="Q9" s="1162"/>
      <c r="R9" s="1162"/>
    </row>
    <row r="10" spans="1:32" x14ac:dyDescent="0.2">
      <c r="A10" s="428" t="s">
        <v>382</v>
      </c>
      <c r="B10" s="450" t="s">
        <v>82</v>
      </c>
      <c r="C10" s="1150">
        <v>45108</v>
      </c>
      <c r="D10" s="1151"/>
      <c r="E10" s="1151"/>
      <c r="F10" s="1151"/>
      <c r="G10" s="1151"/>
      <c r="H10" s="1151"/>
      <c r="I10" s="1152"/>
      <c r="J10" s="450" t="s">
        <v>74</v>
      </c>
      <c r="K10" s="1153">
        <v>45473</v>
      </c>
      <c r="L10" s="1153"/>
      <c r="M10" s="1153"/>
      <c r="N10" s="1153"/>
      <c r="O10" s="1153"/>
      <c r="P10" s="1153"/>
      <c r="Q10" s="1153"/>
      <c r="R10" s="1153"/>
    </row>
    <row r="11" spans="1:32" x14ac:dyDescent="0.2">
      <c r="A11" s="428" t="s">
        <v>75</v>
      </c>
      <c r="B11" s="1163" t="s">
        <v>921</v>
      </c>
      <c r="C11" s="1164"/>
      <c r="D11" s="1164"/>
      <c r="E11" s="1164"/>
      <c r="F11" s="1164"/>
      <c r="G11" s="1164"/>
      <c r="H11" s="1164"/>
      <c r="I11" s="1164"/>
      <c r="J11" s="1164"/>
      <c r="K11" s="1164"/>
      <c r="L11" s="1164"/>
      <c r="M11" s="1164"/>
      <c r="N11" s="1164"/>
      <c r="O11" s="1164"/>
      <c r="P11" s="1164"/>
      <c r="Q11" s="1164"/>
      <c r="R11" s="1165"/>
    </row>
    <row r="12" spans="1:32" s="434" customFormat="1" ht="23.45" customHeight="1" x14ac:dyDescent="0.2">
      <c r="A12" s="1166"/>
      <c r="B12" s="1174" t="s">
        <v>112</v>
      </c>
      <c r="C12" s="1175"/>
      <c r="D12" s="1175"/>
      <c r="E12" s="1175"/>
      <c r="F12" s="1175"/>
      <c r="G12" s="1175"/>
      <c r="H12" s="1176"/>
      <c r="I12" s="1174" t="s">
        <v>113</v>
      </c>
      <c r="J12" s="1175"/>
      <c r="K12" s="1175"/>
      <c r="L12" s="1175"/>
      <c r="M12" s="1175"/>
      <c r="N12" s="1175"/>
      <c r="O12" s="1176"/>
      <c r="P12" s="1174" t="s">
        <v>114</v>
      </c>
      <c r="Q12" s="1175"/>
      <c r="R12" s="1175"/>
      <c r="S12" s="1175"/>
      <c r="T12" s="1175"/>
      <c r="U12" s="1175"/>
      <c r="V12" s="1176"/>
      <c r="W12" s="1168" t="s">
        <v>83</v>
      </c>
      <c r="X12" s="1169"/>
      <c r="Y12" s="1169"/>
      <c r="Z12" s="1169"/>
      <c r="AA12" s="1169"/>
      <c r="AB12" s="1169"/>
      <c r="AC12" s="1169"/>
      <c r="AD12" s="1170"/>
    </row>
    <row r="13" spans="1:32" s="434" customFormat="1" ht="39.75" customHeight="1" x14ac:dyDescent="0.2">
      <c r="A13" s="1167"/>
      <c r="B13" s="435" t="s">
        <v>91</v>
      </c>
      <c r="C13" s="435" t="s">
        <v>92</v>
      </c>
      <c r="D13" s="435" t="s">
        <v>477</v>
      </c>
      <c r="E13" s="435" t="s">
        <v>531</v>
      </c>
      <c r="F13" s="435" t="s">
        <v>478</v>
      </c>
      <c r="G13" s="435" t="s">
        <v>95</v>
      </c>
      <c r="H13" s="435" t="s">
        <v>94</v>
      </c>
      <c r="I13" s="435" t="s">
        <v>91</v>
      </c>
      <c r="J13" s="435" t="s">
        <v>92</v>
      </c>
      <c r="K13" s="435" t="s">
        <v>477</v>
      </c>
      <c r="L13" s="435" t="s">
        <v>531</v>
      </c>
      <c r="M13" s="435" t="s">
        <v>478</v>
      </c>
      <c r="N13" s="435" t="s">
        <v>95</v>
      </c>
      <c r="O13" s="435" t="s">
        <v>94</v>
      </c>
      <c r="P13" s="435" t="s">
        <v>91</v>
      </c>
      <c r="Q13" s="435" t="s">
        <v>92</v>
      </c>
      <c r="R13" s="435" t="s">
        <v>477</v>
      </c>
      <c r="S13" s="435" t="s">
        <v>531</v>
      </c>
      <c r="T13" s="435" t="s">
        <v>478</v>
      </c>
      <c r="U13" s="435" t="s">
        <v>95</v>
      </c>
      <c r="V13" s="435" t="s">
        <v>94</v>
      </c>
      <c r="W13" s="435" t="s">
        <v>91</v>
      </c>
      <c r="X13" s="435" t="s">
        <v>92</v>
      </c>
      <c r="Y13" s="435" t="s">
        <v>477</v>
      </c>
      <c r="Z13" s="435" t="s">
        <v>531</v>
      </c>
      <c r="AA13" s="435" t="s">
        <v>478</v>
      </c>
      <c r="AB13" s="435" t="s">
        <v>95</v>
      </c>
      <c r="AC13" s="435" t="s">
        <v>94</v>
      </c>
      <c r="AD13" s="435" t="s">
        <v>83</v>
      </c>
    </row>
    <row r="14" spans="1:32" x14ac:dyDescent="0.2">
      <c r="A14" s="884" t="s">
        <v>476</v>
      </c>
      <c r="B14" s="81">
        <v>81</v>
      </c>
      <c r="C14" s="82">
        <v>137</v>
      </c>
      <c r="D14" s="867"/>
      <c r="E14" s="867"/>
      <c r="F14" s="867"/>
      <c r="G14" s="867"/>
      <c r="H14" s="82">
        <v>0</v>
      </c>
      <c r="I14" s="82">
        <v>3</v>
      </c>
      <c r="J14" s="82">
        <v>23</v>
      </c>
      <c r="K14" s="867"/>
      <c r="L14" s="867"/>
      <c r="M14" s="867"/>
      <c r="N14" s="867"/>
      <c r="O14" s="82">
        <v>0</v>
      </c>
      <c r="P14" s="82">
        <v>7</v>
      </c>
      <c r="Q14" s="82">
        <v>23</v>
      </c>
      <c r="R14" s="867"/>
      <c r="S14" s="867"/>
      <c r="T14" s="867"/>
      <c r="U14" s="867"/>
      <c r="V14" s="82">
        <v>0</v>
      </c>
      <c r="W14" s="451">
        <f>B14+I14+P14</f>
        <v>91</v>
      </c>
      <c r="X14" s="451">
        <f>C14+J14+Q14</f>
        <v>183</v>
      </c>
      <c r="Y14" s="866"/>
      <c r="Z14" s="866"/>
      <c r="AA14" s="866"/>
      <c r="AB14" s="866"/>
      <c r="AC14" s="451">
        <f>H14+O14+V14</f>
        <v>0</v>
      </c>
      <c r="AD14" s="451">
        <f>SUM(W14:X14, AC14)</f>
        <v>274</v>
      </c>
      <c r="AE14" s="452"/>
      <c r="AF14" s="453"/>
    </row>
    <row r="15" spans="1:32" x14ac:dyDescent="0.2">
      <c r="A15" s="884" t="s">
        <v>475</v>
      </c>
      <c r="B15" s="81">
        <v>1232</v>
      </c>
      <c r="C15" s="82">
        <v>2028</v>
      </c>
      <c r="D15" s="82"/>
      <c r="E15" s="82"/>
      <c r="F15" s="82"/>
      <c r="G15" s="82"/>
      <c r="H15" s="82">
        <v>5</v>
      </c>
      <c r="I15" s="82">
        <v>148</v>
      </c>
      <c r="J15" s="82">
        <v>277</v>
      </c>
      <c r="K15" s="82"/>
      <c r="L15" s="82"/>
      <c r="M15" s="82"/>
      <c r="N15" s="82"/>
      <c r="O15" s="82">
        <v>0</v>
      </c>
      <c r="P15" s="82">
        <v>182</v>
      </c>
      <c r="Q15" s="82">
        <v>280</v>
      </c>
      <c r="R15" s="82"/>
      <c r="S15" s="82"/>
      <c r="T15" s="82"/>
      <c r="U15" s="82"/>
      <c r="V15" s="82">
        <v>5</v>
      </c>
      <c r="W15" s="451">
        <f>B15+I15+P15</f>
        <v>1562</v>
      </c>
      <c r="X15" s="451">
        <f>C15+J15+Q15</f>
        <v>2585</v>
      </c>
      <c r="Y15" s="451">
        <f t="shared" ref="Y15:AA24" si="0">D15+K15+R15</f>
        <v>0</v>
      </c>
      <c r="Z15" s="451">
        <f t="shared" si="0"/>
        <v>0</v>
      </c>
      <c r="AA15" s="451">
        <f t="shared" si="0"/>
        <v>0</v>
      </c>
      <c r="AB15" s="451">
        <f>G15+N15+U15</f>
        <v>0</v>
      </c>
      <c r="AC15" s="451">
        <f>H15+O15+V15</f>
        <v>10</v>
      </c>
      <c r="AD15" s="451">
        <f>SUM(W15:AC15)</f>
        <v>4157</v>
      </c>
      <c r="AE15" s="452"/>
      <c r="AF15" s="453"/>
    </row>
    <row r="16" spans="1:32" x14ac:dyDescent="0.2">
      <c r="A16" s="9" t="s">
        <v>96</v>
      </c>
      <c r="B16" s="81">
        <v>1474</v>
      </c>
      <c r="C16" s="82">
        <v>1421</v>
      </c>
      <c r="D16" s="82"/>
      <c r="E16" s="82"/>
      <c r="F16" s="82"/>
      <c r="G16" s="82"/>
      <c r="H16" s="82">
        <v>5</v>
      </c>
      <c r="I16" s="82">
        <v>241</v>
      </c>
      <c r="J16" s="82">
        <v>179</v>
      </c>
      <c r="K16" s="82"/>
      <c r="L16" s="82"/>
      <c r="M16" s="82"/>
      <c r="N16" s="82"/>
      <c r="O16" s="82">
        <v>0</v>
      </c>
      <c r="P16" s="82">
        <v>169</v>
      </c>
      <c r="Q16" s="82">
        <v>145</v>
      </c>
      <c r="R16" s="82"/>
      <c r="S16" s="82"/>
      <c r="T16" s="82"/>
      <c r="U16" s="82"/>
      <c r="V16" s="82">
        <v>4</v>
      </c>
      <c r="W16" s="451">
        <f t="shared" ref="W16:W24" si="1">B16+I16+P16</f>
        <v>1884</v>
      </c>
      <c r="X16" s="451">
        <f t="shared" ref="X16:X24" si="2">C16+J16+Q16</f>
        <v>1745</v>
      </c>
      <c r="Y16" s="451">
        <f t="shared" si="0"/>
        <v>0</v>
      </c>
      <c r="Z16" s="451">
        <f t="shared" si="0"/>
        <v>0</v>
      </c>
      <c r="AA16" s="451">
        <f t="shared" si="0"/>
        <v>0</v>
      </c>
      <c r="AB16" s="451">
        <f t="shared" ref="AB16:AB24" si="3">G16+N16+U16</f>
        <v>0</v>
      </c>
      <c r="AC16" s="451">
        <f t="shared" ref="AC16:AC24" si="4">H16+O16+V16</f>
        <v>9</v>
      </c>
      <c r="AD16" s="451">
        <f t="shared" ref="AD16:AD24" si="5">SUM(W16:AC16)</f>
        <v>3638</v>
      </c>
      <c r="AE16" s="452"/>
      <c r="AF16" s="453"/>
    </row>
    <row r="17" spans="1:32" x14ac:dyDescent="0.2">
      <c r="A17" s="9" t="s">
        <v>97</v>
      </c>
      <c r="B17" s="81">
        <v>457</v>
      </c>
      <c r="C17" s="81">
        <v>356</v>
      </c>
      <c r="D17" s="81"/>
      <c r="E17" s="81"/>
      <c r="F17" s="81"/>
      <c r="G17" s="81"/>
      <c r="H17" s="81">
        <v>5</v>
      </c>
      <c r="I17" s="82">
        <v>44</v>
      </c>
      <c r="J17" s="82">
        <v>30</v>
      </c>
      <c r="K17" s="82"/>
      <c r="L17" s="82"/>
      <c r="M17" s="82"/>
      <c r="N17" s="82"/>
      <c r="O17" s="82">
        <v>2</v>
      </c>
      <c r="P17" s="82">
        <v>25</v>
      </c>
      <c r="Q17" s="82">
        <v>29</v>
      </c>
      <c r="R17" s="82"/>
      <c r="S17" s="82"/>
      <c r="T17" s="82"/>
      <c r="U17" s="82"/>
      <c r="V17" s="82">
        <v>0</v>
      </c>
      <c r="W17" s="451">
        <f t="shared" si="1"/>
        <v>526</v>
      </c>
      <c r="X17" s="451">
        <f t="shared" si="2"/>
        <v>415</v>
      </c>
      <c r="Y17" s="451">
        <f t="shared" si="0"/>
        <v>0</v>
      </c>
      <c r="Z17" s="451">
        <f t="shared" si="0"/>
        <v>0</v>
      </c>
      <c r="AA17" s="451">
        <f t="shared" si="0"/>
        <v>0</v>
      </c>
      <c r="AB17" s="451">
        <f t="shared" si="3"/>
        <v>0</v>
      </c>
      <c r="AC17" s="451">
        <f t="shared" si="4"/>
        <v>7</v>
      </c>
      <c r="AD17" s="451">
        <f t="shared" si="5"/>
        <v>948</v>
      </c>
      <c r="AE17" s="452"/>
      <c r="AF17" s="453"/>
    </row>
    <row r="18" spans="1:32" x14ac:dyDescent="0.2">
      <c r="A18" s="9" t="s">
        <v>98</v>
      </c>
      <c r="B18" s="81">
        <v>318</v>
      </c>
      <c r="C18" s="81">
        <v>351</v>
      </c>
      <c r="D18" s="81"/>
      <c r="E18" s="81"/>
      <c r="F18" s="81"/>
      <c r="G18" s="81"/>
      <c r="H18" s="81">
        <v>2</v>
      </c>
      <c r="I18" s="82">
        <v>18</v>
      </c>
      <c r="J18" s="82">
        <v>25</v>
      </c>
      <c r="K18" s="82"/>
      <c r="L18" s="82"/>
      <c r="M18" s="82"/>
      <c r="N18" s="82"/>
      <c r="O18" s="82">
        <v>0</v>
      </c>
      <c r="P18" s="82">
        <v>12</v>
      </c>
      <c r="Q18" s="82">
        <v>10</v>
      </c>
      <c r="R18" s="82"/>
      <c r="S18" s="82"/>
      <c r="T18" s="82"/>
      <c r="U18" s="82"/>
      <c r="V18" s="82">
        <v>0</v>
      </c>
      <c r="W18" s="451">
        <f t="shared" si="1"/>
        <v>348</v>
      </c>
      <c r="X18" s="451">
        <f t="shared" si="2"/>
        <v>386</v>
      </c>
      <c r="Y18" s="451">
        <f t="shared" si="0"/>
        <v>0</v>
      </c>
      <c r="Z18" s="451">
        <f t="shared" si="0"/>
        <v>0</v>
      </c>
      <c r="AA18" s="451">
        <f t="shared" si="0"/>
        <v>0</v>
      </c>
      <c r="AB18" s="451">
        <f t="shared" si="3"/>
        <v>0</v>
      </c>
      <c r="AC18" s="451">
        <f>H18+O18+V18</f>
        <v>2</v>
      </c>
      <c r="AD18" s="451">
        <f t="shared" si="5"/>
        <v>736</v>
      </c>
      <c r="AE18" s="452"/>
      <c r="AF18" s="453"/>
    </row>
    <row r="19" spans="1:32" x14ac:dyDescent="0.2">
      <c r="A19" s="9" t="s">
        <v>99</v>
      </c>
      <c r="B19" s="81">
        <v>2146</v>
      </c>
      <c r="C19" s="81">
        <v>2037</v>
      </c>
      <c r="D19" s="81"/>
      <c r="E19" s="81"/>
      <c r="F19" s="81"/>
      <c r="G19" s="81"/>
      <c r="H19" s="81">
        <v>4</v>
      </c>
      <c r="I19" s="82">
        <v>73</v>
      </c>
      <c r="J19" s="82">
        <v>98</v>
      </c>
      <c r="K19" s="82"/>
      <c r="L19" s="82"/>
      <c r="M19" s="82"/>
      <c r="N19" s="82"/>
      <c r="O19" s="82">
        <v>0</v>
      </c>
      <c r="P19" s="82">
        <v>111</v>
      </c>
      <c r="Q19" s="82">
        <v>124</v>
      </c>
      <c r="R19" s="82"/>
      <c r="S19" s="82"/>
      <c r="T19" s="82"/>
      <c r="U19" s="82"/>
      <c r="V19" s="82">
        <v>1</v>
      </c>
      <c r="W19" s="451">
        <f t="shared" si="1"/>
        <v>2330</v>
      </c>
      <c r="X19" s="451">
        <f t="shared" si="2"/>
        <v>2259</v>
      </c>
      <c r="Y19" s="451">
        <f t="shared" si="0"/>
        <v>0</v>
      </c>
      <c r="Z19" s="451">
        <f t="shared" si="0"/>
        <v>0</v>
      </c>
      <c r="AA19" s="451">
        <f t="shared" si="0"/>
        <v>0</v>
      </c>
      <c r="AB19" s="451">
        <f t="shared" si="3"/>
        <v>0</v>
      </c>
      <c r="AC19" s="451">
        <f>H19+O19+V19</f>
        <v>5</v>
      </c>
      <c r="AD19" s="451">
        <f t="shared" si="5"/>
        <v>4594</v>
      </c>
      <c r="AE19" s="452"/>
      <c r="AF19" s="453"/>
    </row>
    <row r="20" spans="1:32" x14ac:dyDescent="0.2">
      <c r="A20" s="9" t="s">
        <v>100</v>
      </c>
      <c r="B20" s="81">
        <v>2297</v>
      </c>
      <c r="C20" s="81">
        <v>1585</v>
      </c>
      <c r="D20" s="81"/>
      <c r="E20" s="81"/>
      <c r="F20" s="81"/>
      <c r="G20" s="81"/>
      <c r="H20" s="81">
        <v>1</v>
      </c>
      <c r="I20" s="82">
        <v>47</v>
      </c>
      <c r="J20" s="82">
        <v>45</v>
      </c>
      <c r="K20" s="82"/>
      <c r="L20" s="82"/>
      <c r="M20" s="82"/>
      <c r="N20" s="82"/>
      <c r="O20" s="82">
        <v>0</v>
      </c>
      <c r="P20" s="82">
        <v>101</v>
      </c>
      <c r="Q20" s="82">
        <v>101</v>
      </c>
      <c r="R20" s="82"/>
      <c r="S20" s="82"/>
      <c r="T20" s="82"/>
      <c r="U20" s="82"/>
      <c r="V20" s="82">
        <v>0</v>
      </c>
      <c r="W20" s="451">
        <f t="shared" si="1"/>
        <v>2445</v>
      </c>
      <c r="X20" s="451">
        <f t="shared" si="2"/>
        <v>1731</v>
      </c>
      <c r="Y20" s="451">
        <f t="shared" si="0"/>
        <v>0</v>
      </c>
      <c r="Z20" s="451">
        <f t="shared" si="0"/>
        <v>0</v>
      </c>
      <c r="AA20" s="451">
        <f t="shared" si="0"/>
        <v>0</v>
      </c>
      <c r="AB20" s="451">
        <f t="shared" si="3"/>
        <v>0</v>
      </c>
      <c r="AC20" s="451">
        <f t="shared" si="4"/>
        <v>1</v>
      </c>
      <c r="AD20" s="451">
        <f t="shared" si="5"/>
        <v>4177</v>
      </c>
      <c r="AE20" s="452"/>
      <c r="AF20" s="453"/>
    </row>
    <row r="21" spans="1:32" x14ac:dyDescent="0.2">
      <c r="A21" s="9" t="s">
        <v>101</v>
      </c>
      <c r="B21" s="81">
        <v>447</v>
      </c>
      <c r="C21" s="81">
        <v>254</v>
      </c>
      <c r="D21" s="81"/>
      <c r="E21" s="81"/>
      <c r="F21" s="81"/>
      <c r="G21" s="81"/>
      <c r="H21" s="81">
        <v>1</v>
      </c>
      <c r="I21" s="82">
        <v>3</v>
      </c>
      <c r="J21" s="82">
        <v>4</v>
      </c>
      <c r="K21" s="82"/>
      <c r="L21" s="82"/>
      <c r="M21" s="82"/>
      <c r="N21" s="82"/>
      <c r="O21" s="82">
        <v>0</v>
      </c>
      <c r="P21" s="82">
        <v>18</v>
      </c>
      <c r="Q21" s="82">
        <v>16</v>
      </c>
      <c r="R21" s="82"/>
      <c r="S21" s="82"/>
      <c r="T21" s="82"/>
      <c r="U21" s="82"/>
      <c r="V21" s="82">
        <v>0</v>
      </c>
      <c r="W21" s="451">
        <f t="shared" si="1"/>
        <v>468</v>
      </c>
      <c r="X21" s="451">
        <f t="shared" si="2"/>
        <v>274</v>
      </c>
      <c r="Y21" s="451">
        <f t="shared" si="0"/>
        <v>0</v>
      </c>
      <c r="Z21" s="451">
        <f t="shared" si="0"/>
        <v>0</v>
      </c>
      <c r="AA21" s="451">
        <f t="shared" si="0"/>
        <v>0</v>
      </c>
      <c r="AB21" s="451">
        <f t="shared" si="3"/>
        <v>0</v>
      </c>
      <c r="AC21" s="451">
        <f t="shared" si="4"/>
        <v>1</v>
      </c>
      <c r="AD21" s="451">
        <f t="shared" si="5"/>
        <v>743</v>
      </c>
      <c r="AE21" s="452"/>
      <c r="AF21" s="453"/>
    </row>
    <row r="22" spans="1:32" x14ac:dyDescent="0.2">
      <c r="A22" s="9" t="s">
        <v>105</v>
      </c>
      <c r="B22" s="81">
        <v>81</v>
      </c>
      <c r="C22" s="81">
        <v>31</v>
      </c>
      <c r="D22" s="81"/>
      <c r="E22" s="81"/>
      <c r="F22" s="81"/>
      <c r="G22" s="81"/>
      <c r="H22" s="81">
        <v>0</v>
      </c>
      <c r="I22" s="82">
        <v>0</v>
      </c>
      <c r="J22" s="82">
        <v>0</v>
      </c>
      <c r="K22" s="82"/>
      <c r="L22" s="82"/>
      <c r="M22" s="82"/>
      <c r="N22" s="82"/>
      <c r="O22" s="82">
        <v>0</v>
      </c>
      <c r="P22" s="82">
        <v>4</v>
      </c>
      <c r="Q22" s="82">
        <v>1</v>
      </c>
      <c r="R22" s="82"/>
      <c r="S22" s="82"/>
      <c r="T22" s="82"/>
      <c r="U22" s="82"/>
      <c r="V22" s="82">
        <v>0</v>
      </c>
      <c r="W22" s="451">
        <f t="shared" si="1"/>
        <v>85</v>
      </c>
      <c r="X22" s="451">
        <f t="shared" si="2"/>
        <v>32</v>
      </c>
      <c r="Y22" s="451">
        <f t="shared" si="0"/>
        <v>0</v>
      </c>
      <c r="Z22" s="451">
        <f t="shared" si="0"/>
        <v>0</v>
      </c>
      <c r="AA22" s="451">
        <f t="shared" si="0"/>
        <v>0</v>
      </c>
      <c r="AB22" s="451">
        <f t="shared" si="3"/>
        <v>0</v>
      </c>
      <c r="AC22" s="451">
        <f t="shared" si="4"/>
        <v>0</v>
      </c>
      <c r="AD22" s="451">
        <f t="shared" si="5"/>
        <v>117</v>
      </c>
      <c r="AE22" s="452"/>
      <c r="AF22" s="453"/>
    </row>
    <row r="23" spans="1:32" x14ac:dyDescent="0.2">
      <c r="A23" s="9" t="s">
        <v>94</v>
      </c>
      <c r="B23" s="81">
        <v>0</v>
      </c>
      <c r="C23" s="81">
        <v>0</v>
      </c>
      <c r="D23" s="81"/>
      <c r="E23" s="81"/>
      <c r="F23" s="81"/>
      <c r="G23" s="81"/>
      <c r="H23" s="81">
        <v>0</v>
      </c>
      <c r="I23" s="82">
        <v>0</v>
      </c>
      <c r="J23" s="82">
        <v>0</v>
      </c>
      <c r="K23" s="82"/>
      <c r="L23" s="82"/>
      <c r="M23" s="82"/>
      <c r="N23" s="82"/>
      <c r="O23" s="82">
        <v>0</v>
      </c>
      <c r="P23" s="82">
        <v>0</v>
      </c>
      <c r="Q23" s="82">
        <v>0</v>
      </c>
      <c r="R23" s="82"/>
      <c r="S23" s="82"/>
      <c r="T23" s="82"/>
      <c r="U23" s="82"/>
      <c r="V23" s="82">
        <v>0</v>
      </c>
      <c r="W23" s="451">
        <f t="shared" si="1"/>
        <v>0</v>
      </c>
      <c r="X23" s="451">
        <f t="shared" si="2"/>
        <v>0</v>
      </c>
      <c r="Y23" s="451">
        <f t="shared" si="0"/>
        <v>0</v>
      </c>
      <c r="Z23" s="451">
        <f t="shared" si="0"/>
        <v>0</v>
      </c>
      <c r="AA23" s="451">
        <f t="shared" si="0"/>
        <v>0</v>
      </c>
      <c r="AB23" s="451">
        <f t="shared" si="3"/>
        <v>0</v>
      </c>
      <c r="AC23" s="451">
        <f t="shared" si="4"/>
        <v>0</v>
      </c>
      <c r="AD23" s="451">
        <f t="shared" si="5"/>
        <v>0</v>
      </c>
      <c r="AE23" s="452"/>
      <c r="AF23" s="453"/>
    </row>
    <row r="24" spans="1:32" x14ac:dyDescent="0.2">
      <c r="A24" s="454" t="s">
        <v>83</v>
      </c>
      <c r="B24" s="455">
        <f>SUM(B14:B23)</f>
        <v>8533</v>
      </c>
      <c r="C24" s="455">
        <f>SUM(C14:C23)</f>
        <v>8200</v>
      </c>
      <c r="D24" s="455">
        <f>SUM(D15:D23)</f>
        <v>0</v>
      </c>
      <c r="E24" s="455">
        <f>SUM(E15:E23)</f>
        <v>0</v>
      </c>
      <c r="F24" s="455">
        <f>SUM(F15:F23)</f>
        <v>0</v>
      </c>
      <c r="G24" s="455">
        <f>SUM(G15:G23)</f>
        <v>0</v>
      </c>
      <c r="H24" s="455">
        <f>SUM(H14:H23)</f>
        <v>23</v>
      </c>
      <c r="I24" s="455">
        <f>SUM(I14:I23)</f>
        <v>577</v>
      </c>
      <c r="J24" s="455">
        <f>SUM(J14:J23)</f>
        <v>681</v>
      </c>
      <c r="K24" s="455">
        <f>SUM(K15:K23)</f>
        <v>0</v>
      </c>
      <c r="L24" s="455">
        <f>SUM(L15:L23)</f>
        <v>0</v>
      </c>
      <c r="M24" s="455">
        <f>SUM(M15:M23)</f>
        <v>0</v>
      </c>
      <c r="N24" s="455">
        <f>SUM(N15:N23)</f>
        <v>0</v>
      </c>
      <c r="O24" s="455">
        <f>SUM(O14:O23)</f>
        <v>2</v>
      </c>
      <c r="P24" s="455">
        <f>SUM(P14:P23)</f>
        <v>629</v>
      </c>
      <c r="Q24" s="455">
        <f>SUM(Q14:Q23)</f>
        <v>729</v>
      </c>
      <c r="R24" s="455">
        <f>SUM(R15:R23)</f>
        <v>0</v>
      </c>
      <c r="S24" s="455">
        <f>SUM(S15:S23)</f>
        <v>0</v>
      </c>
      <c r="T24" s="455">
        <f>SUM(T15:T23)</f>
        <v>0</v>
      </c>
      <c r="U24" s="455">
        <f>SUM(U15:U23)</f>
        <v>0</v>
      </c>
      <c r="V24" s="455">
        <f>SUM(V14:V23)</f>
        <v>10</v>
      </c>
      <c r="W24" s="451">
        <f t="shared" si="1"/>
        <v>9739</v>
      </c>
      <c r="X24" s="451">
        <f t="shared" si="2"/>
        <v>9610</v>
      </c>
      <c r="Y24" s="451">
        <f t="shared" si="0"/>
        <v>0</v>
      </c>
      <c r="Z24" s="451">
        <f t="shared" si="0"/>
        <v>0</v>
      </c>
      <c r="AA24" s="451">
        <f t="shared" si="0"/>
        <v>0</v>
      </c>
      <c r="AB24" s="451">
        <f t="shared" si="3"/>
        <v>0</v>
      </c>
      <c r="AC24" s="451">
        <f t="shared" si="4"/>
        <v>35</v>
      </c>
      <c r="AD24" s="451">
        <f t="shared" si="5"/>
        <v>19384</v>
      </c>
      <c r="AE24" s="452"/>
      <c r="AF24" s="453"/>
    </row>
    <row r="25" spans="1:32" ht="24.75" customHeight="1" x14ac:dyDescent="0.2">
      <c r="A25" s="439" t="s">
        <v>613</v>
      </c>
      <c r="B25" s="1171"/>
      <c r="C25" s="1172"/>
      <c r="D25" s="1172"/>
      <c r="E25" s="1172"/>
      <c r="F25" s="1172"/>
      <c r="G25" s="1172"/>
      <c r="H25" s="1172"/>
      <c r="I25" s="1172"/>
      <c r="J25" s="1172"/>
      <c r="K25" s="1172"/>
      <c r="L25" s="1172"/>
      <c r="M25" s="1172"/>
      <c r="N25" s="1172"/>
      <c r="O25" s="1172"/>
      <c r="P25" s="1172"/>
      <c r="Q25" s="1172"/>
      <c r="R25" s="1173"/>
    </row>
    <row r="26" spans="1:32" ht="24.75" customHeight="1" x14ac:dyDescent="0.2">
      <c r="A26" s="439" t="s">
        <v>614</v>
      </c>
      <c r="B26" s="1171"/>
      <c r="C26" s="1172"/>
      <c r="D26" s="1172"/>
      <c r="E26" s="1172"/>
      <c r="F26" s="1172"/>
      <c r="G26" s="1172"/>
      <c r="H26" s="1172"/>
      <c r="I26" s="1172"/>
      <c r="J26" s="1172"/>
      <c r="K26" s="1172"/>
      <c r="L26" s="1172"/>
      <c r="M26" s="1172"/>
      <c r="N26" s="1172"/>
      <c r="O26" s="1172"/>
      <c r="P26" s="1172"/>
      <c r="Q26" s="1172"/>
      <c r="R26" s="1173"/>
    </row>
    <row r="27" spans="1:32" ht="24.75" customHeight="1" x14ac:dyDescent="0.2">
      <c r="A27" s="439" t="s">
        <v>492</v>
      </c>
      <c r="B27" s="1171"/>
      <c r="C27" s="1172"/>
      <c r="D27" s="1172"/>
      <c r="E27" s="1172"/>
      <c r="F27" s="1172"/>
      <c r="G27" s="1172"/>
      <c r="H27" s="1172"/>
      <c r="I27" s="1172"/>
      <c r="J27" s="1172"/>
      <c r="K27" s="1172"/>
      <c r="L27" s="1172"/>
      <c r="M27" s="1172"/>
      <c r="N27" s="1172"/>
      <c r="O27" s="1172"/>
      <c r="P27" s="1172"/>
      <c r="Q27" s="1172"/>
      <c r="R27" s="1173"/>
    </row>
    <row r="28" spans="1:32" ht="24.75" customHeight="1" x14ac:dyDescent="0.2">
      <c r="A28" s="439" t="s">
        <v>110</v>
      </c>
      <c r="B28" s="1171"/>
      <c r="C28" s="1172"/>
      <c r="D28" s="1172"/>
      <c r="E28" s="1172"/>
      <c r="F28" s="1172"/>
      <c r="G28" s="1172"/>
      <c r="H28" s="1172"/>
      <c r="I28" s="1172"/>
      <c r="J28" s="1172"/>
      <c r="K28" s="1172"/>
      <c r="L28" s="1172"/>
      <c r="M28" s="1172"/>
      <c r="N28" s="1172"/>
      <c r="O28" s="1172"/>
      <c r="P28" s="1172"/>
      <c r="Q28" s="1172"/>
      <c r="R28" s="1173"/>
    </row>
    <row r="29" spans="1:32" x14ac:dyDescent="0.2">
      <c r="A29" s="456"/>
      <c r="B29" s="1159"/>
      <c r="C29" s="1159"/>
      <c r="D29" s="1159"/>
      <c r="E29" s="1159"/>
      <c r="F29" s="1159"/>
      <c r="G29" s="1159"/>
      <c r="H29" s="1159"/>
      <c r="I29" s="1159"/>
      <c r="J29" s="1159"/>
      <c r="K29" s="1159"/>
      <c r="L29" s="1159"/>
      <c r="M29" s="1159"/>
      <c r="N29" s="1159"/>
      <c r="O29" s="1159"/>
      <c r="P29" s="1159"/>
      <c r="Q29" s="1159"/>
      <c r="R29" s="1159"/>
    </row>
    <row r="30" spans="1:32" x14ac:dyDescent="0.2">
      <c r="A30" s="456"/>
    </row>
    <row r="31" spans="1:32" x14ac:dyDescent="0.2">
      <c r="A31" s="456"/>
    </row>
    <row r="32" spans="1:32" x14ac:dyDescent="0.2">
      <c r="A32" s="456"/>
    </row>
    <row r="33" spans="1:1" x14ac:dyDescent="0.2">
      <c r="A33" s="456"/>
    </row>
    <row r="34" spans="1:1" x14ac:dyDescent="0.2">
      <c r="A34" s="456"/>
    </row>
    <row r="35" spans="1:1" x14ac:dyDescent="0.2">
      <c r="A35" s="456"/>
    </row>
    <row r="36" spans="1:1" x14ac:dyDescent="0.2">
      <c r="A36" s="456"/>
    </row>
    <row r="37" spans="1:1" x14ac:dyDescent="0.2">
      <c r="A37" s="456"/>
    </row>
    <row r="38" spans="1:1" x14ac:dyDescent="0.2">
      <c r="A38" s="456"/>
    </row>
    <row r="39" spans="1:1" x14ac:dyDescent="0.2">
      <c r="A39" s="456"/>
    </row>
    <row r="40" spans="1:1" x14ac:dyDescent="0.2">
      <c r="A40" s="456"/>
    </row>
    <row r="41" spans="1:1" x14ac:dyDescent="0.2">
      <c r="A41" s="456"/>
    </row>
    <row r="42" spans="1:1" x14ac:dyDescent="0.2">
      <c r="A42" s="456"/>
    </row>
    <row r="43" spans="1:1" x14ac:dyDescent="0.2">
      <c r="A43" s="456"/>
    </row>
    <row r="44" spans="1:1" x14ac:dyDescent="0.2">
      <c r="A44" s="456"/>
    </row>
    <row r="45" spans="1:1" x14ac:dyDescent="0.2">
      <c r="A45" s="456"/>
    </row>
    <row r="46" spans="1:1" x14ac:dyDescent="0.2">
      <c r="A46" s="456"/>
    </row>
    <row r="47" spans="1:1" x14ac:dyDescent="0.2">
      <c r="A47" s="456"/>
    </row>
    <row r="48" spans="1:1" x14ac:dyDescent="0.2">
      <c r="A48" s="456"/>
    </row>
    <row r="49" spans="1:1" x14ac:dyDescent="0.2">
      <c r="A49" s="457"/>
    </row>
    <row r="50" spans="1:1" x14ac:dyDescent="0.2">
      <c r="A50" s="457"/>
    </row>
    <row r="51" spans="1:1" x14ac:dyDescent="0.2">
      <c r="A51" s="457"/>
    </row>
    <row r="52" spans="1:1" x14ac:dyDescent="0.2">
      <c r="A52" s="457"/>
    </row>
    <row r="53" spans="1:1" x14ac:dyDescent="0.2">
      <c r="A53" s="457"/>
    </row>
    <row r="54" spans="1:1" x14ac:dyDescent="0.2">
      <c r="A54" s="457"/>
    </row>
    <row r="55" spans="1:1" x14ac:dyDescent="0.2">
      <c r="A55" s="457"/>
    </row>
    <row r="56" spans="1:1" x14ac:dyDescent="0.2">
      <c r="A56" s="457"/>
    </row>
    <row r="57" spans="1:1" x14ac:dyDescent="0.2">
      <c r="A57" s="457"/>
    </row>
    <row r="58" spans="1:1" x14ac:dyDescent="0.2">
      <c r="A58" s="457"/>
    </row>
    <row r="59" spans="1:1" x14ac:dyDescent="0.2">
      <c r="A59" s="457"/>
    </row>
    <row r="60" spans="1:1" x14ac:dyDescent="0.2">
      <c r="A60" s="457"/>
    </row>
    <row r="61" spans="1:1" x14ac:dyDescent="0.2">
      <c r="A61" s="457"/>
    </row>
    <row r="62" spans="1:1" x14ac:dyDescent="0.2">
      <c r="A62" s="457"/>
    </row>
    <row r="63" spans="1:1" x14ac:dyDescent="0.2">
      <c r="A63" s="457"/>
    </row>
    <row r="64" spans="1:1" x14ac:dyDescent="0.2">
      <c r="A64" s="457"/>
    </row>
    <row r="65" spans="1:1" x14ac:dyDescent="0.2">
      <c r="A65" s="457"/>
    </row>
    <row r="66" spans="1:1" x14ac:dyDescent="0.2">
      <c r="A66" s="457"/>
    </row>
    <row r="67" spans="1:1" x14ac:dyDescent="0.2">
      <c r="A67" s="457"/>
    </row>
    <row r="68" spans="1:1" x14ac:dyDescent="0.2">
      <c r="A68" s="457"/>
    </row>
    <row r="69" spans="1:1" x14ac:dyDescent="0.2">
      <c r="A69" s="457"/>
    </row>
    <row r="70" spans="1:1" x14ac:dyDescent="0.2">
      <c r="A70" s="457"/>
    </row>
    <row r="71" spans="1:1" x14ac:dyDescent="0.2">
      <c r="A71" s="457"/>
    </row>
  </sheetData>
  <mergeCells count="15">
    <mergeCell ref="W12:AD12"/>
    <mergeCell ref="B25:R25"/>
    <mergeCell ref="B26:R26"/>
    <mergeCell ref="B27:R27"/>
    <mergeCell ref="B28:R28"/>
    <mergeCell ref="B12:H12"/>
    <mergeCell ref="I12:O12"/>
    <mergeCell ref="P12:V12"/>
    <mergeCell ref="B29:R29"/>
    <mergeCell ref="A3:R3"/>
    <mergeCell ref="B9:R9"/>
    <mergeCell ref="C10:I10"/>
    <mergeCell ref="K10:R10"/>
    <mergeCell ref="B11:R11"/>
    <mergeCell ref="A12:A13"/>
  </mergeCells>
  <conditionalFormatting sqref="W14">
    <cfRule type="cellIs" dxfId="154" priority="36" stopIfTrue="1" operator="notEqual">
      <formula>totalf_14_1</formula>
    </cfRule>
  </conditionalFormatting>
  <conditionalFormatting sqref="W15">
    <cfRule type="cellIs" dxfId="153" priority="87" stopIfTrue="1" operator="notEqual">
      <formula>totalf_14_10</formula>
    </cfRule>
  </conditionalFormatting>
  <conditionalFormatting sqref="W16">
    <cfRule type="cellIs" dxfId="152" priority="88" stopIfTrue="1" operator="notEqual">
      <formula>totalf_14_2</formula>
    </cfRule>
  </conditionalFormatting>
  <conditionalFormatting sqref="W17">
    <cfRule type="cellIs" dxfId="151" priority="89" stopIfTrue="1" operator="notEqual">
      <formula>totalf_14_3</formula>
    </cfRule>
  </conditionalFormatting>
  <conditionalFormatting sqref="W18">
    <cfRule type="cellIs" dxfId="150" priority="90" stopIfTrue="1" operator="notEqual">
      <formula>totalf_14_4</formula>
    </cfRule>
  </conditionalFormatting>
  <conditionalFormatting sqref="W19">
    <cfRule type="cellIs" dxfId="149" priority="91" stopIfTrue="1" operator="notEqual">
      <formula>totalf_14_5</formula>
    </cfRule>
  </conditionalFormatting>
  <conditionalFormatting sqref="W20">
    <cfRule type="cellIs" dxfId="148" priority="92" stopIfTrue="1" operator="notEqual">
      <formula>totalf_14_8</formula>
    </cfRule>
  </conditionalFormatting>
  <conditionalFormatting sqref="W21">
    <cfRule type="cellIs" dxfId="147" priority="93" stopIfTrue="1" operator="notEqual">
      <formula>totalf_14_9</formula>
    </cfRule>
  </conditionalFormatting>
  <conditionalFormatting sqref="W22">
    <cfRule type="cellIs" dxfId="146" priority="94" stopIfTrue="1" operator="notEqual">
      <formula>totalf_14_6</formula>
    </cfRule>
  </conditionalFormatting>
  <conditionalFormatting sqref="W23">
    <cfRule type="cellIs" dxfId="145" priority="95" stopIfTrue="1" operator="notEqual">
      <formula>totalf_14_7</formula>
    </cfRule>
  </conditionalFormatting>
  <conditionalFormatting sqref="W24">
    <cfRule type="cellIs" dxfId="144" priority="24" stopIfTrue="1" operator="notEqual">
      <formula>totalf_14_t</formula>
    </cfRule>
  </conditionalFormatting>
  <conditionalFormatting sqref="X14">
    <cfRule type="cellIs" dxfId="143" priority="86" stopIfTrue="1" operator="notEqual">
      <formula>totalm_14_1</formula>
    </cfRule>
  </conditionalFormatting>
  <conditionalFormatting sqref="X15">
    <cfRule type="cellIs" dxfId="142" priority="34" stopIfTrue="1" operator="notEqual">
      <formula>totalm_14_10</formula>
    </cfRule>
  </conditionalFormatting>
  <conditionalFormatting sqref="X16">
    <cfRule type="cellIs" dxfId="141" priority="84" stopIfTrue="1" operator="notEqual">
      <formula>totalm_14_2</formula>
    </cfRule>
  </conditionalFormatting>
  <conditionalFormatting sqref="X17">
    <cfRule type="cellIs" dxfId="140" priority="83" stopIfTrue="1" operator="notEqual">
      <formula>totalm_14_3</formula>
    </cfRule>
  </conditionalFormatting>
  <conditionalFormatting sqref="X18">
    <cfRule type="cellIs" dxfId="139" priority="82" stopIfTrue="1" operator="notEqual">
      <formula>totalm_14_4</formula>
    </cfRule>
  </conditionalFormatting>
  <conditionalFormatting sqref="X19">
    <cfRule type="cellIs" dxfId="138" priority="81" stopIfTrue="1" operator="notEqual">
      <formula>totalm_14_5</formula>
    </cfRule>
  </conditionalFormatting>
  <conditionalFormatting sqref="X20">
    <cfRule type="cellIs" dxfId="137" priority="80" stopIfTrue="1" operator="notEqual">
      <formula>totalm_14_8</formula>
    </cfRule>
  </conditionalFormatting>
  <conditionalFormatting sqref="X21">
    <cfRule type="cellIs" dxfId="136" priority="79" stopIfTrue="1" operator="notEqual">
      <formula>totalm_14_9</formula>
    </cfRule>
  </conditionalFormatting>
  <conditionalFormatting sqref="X22">
    <cfRule type="cellIs" dxfId="135" priority="78" stopIfTrue="1" operator="notEqual">
      <formula>totalm_14_6</formula>
    </cfRule>
  </conditionalFormatting>
  <conditionalFormatting sqref="X23">
    <cfRule type="cellIs" dxfId="134" priority="77" stopIfTrue="1" operator="notEqual">
      <formula>totalm_14_7</formula>
    </cfRule>
  </conditionalFormatting>
  <conditionalFormatting sqref="X24">
    <cfRule type="cellIs" dxfId="133" priority="25" stopIfTrue="1" operator="notEqual">
      <formula>totalm_14_t</formula>
    </cfRule>
  </conditionalFormatting>
  <conditionalFormatting sqref="Y15">
    <cfRule type="cellIs" dxfId="132" priority="23" stopIfTrue="1" operator="notEqual">
      <formula>totaltw_14_1</formula>
    </cfRule>
  </conditionalFormatting>
  <conditionalFormatting sqref="Y16">
    <cfRule type="cellIs" dxfId="131" priority="26" stopIfTrue="1" operator="notEqual">
      <formula>totaltw_14_2</formula>
    </cfRule>
  </conditionalFormatting>
  <conditionalFormatting sqref="Y17">
    <cfRule type="cellIs" dxfId="130" priority="27" stopIfTrue="1" operator="notEqual">
      <formula>totaltw_14_3</formula>
    </cfRule>
  </conditionalFormatting>
  <conditionalFormatting sqref="Y18">
    <cfRule type="cellIs" dxfId="129" priority="28" stopIfTrue="1" operator="notEqual">
      <formula>totaltw_14_4</formula>
    </cfRule>
  </conditionalFormatting>
  <conditionalFormatting sqref="Y19">
    <cfRule type="cellIs" dxfId="128" priority="29" stopIfTrue="1" operator="notEqual">
      <formula>totaltw_14_5</formula>
    </cfRule>
  </conditionalFormatting>
  <conditionalFormatting sqref="Y20">
    <cfRule type="cellIs" dxfId="127" priority="30" stopIfTrue="1" operator="notEqual">
      <formula>totaltw_14_6</formula>
    </cfRule>
  </conditionalFormatting>
  <conditionalFormatting sqref="Y21">
    <cfRule type="cellIs" dxfId="126" priority="31" stopIfTrue="1" operator="notEqual">
      <formula>totaltw_14_7</formula>
    </cfRule>
  </conditionalFormatting>
  <conditionalFormatting sqref="Y22">
    <cfRule type="cellIs" dxfId="125" priority="32" stopIfTrue="1" operator="notEqual">
      <formula>totaltw_14_8</formula>
    </cfRule>
  </conditionalFormatting>
  <conditionalFormatting sqref="Y23">
    <cfRule type="cellIs" dxfId="124" priority="33" stopIfTrue="1" operator="notEqual">
      <formula>totaltw_14_9</formula>
    </cfRule>
  </conditionalFormatting>
  <conditionalFormatting sqref="Y24">
    <cfRule type="cellIs" dxfId="123" priority="35" stopIfTrue="1" operator="notEqual">
      <formula>totaltw_14_t</formula>
    </cfRule>
  </conditionalFormatting>
  <conditionalFormatting sqref="Z15">
    <cfRule type="cellIs" dxfId="122" priority="14" stopIfTrue="1" operator="notEqual">
      <formula>totaltm_14_1</formula>
    </cfRule>
  </conditionalFormatting>
  <conditionalFormatting sqref="Z16">
    <cfRule type="cellIs" dxfId="121" priority="15" stopIfTrue="1" operator="notEqual">
      <formula>totaltm_14_2</formula>
    </cfRule>
  </conditionalFormatting>
  <conditionalFormatting sqref="Z17">
    <cfRule type="cellIs" dxfId="120" priority="16" stopIfTrue="1" operator="notEqual">
      <formula>totaltm_14_3</formula>
    </cfRule>
  </conditionalFormatting>
  <conditionalFormatting sqref="Z18">
    <cfRule type="cellIs" dxfId="119" priority="17" stopIfTrue="1" operator="notEqual">
      <formula>totaltm_14_4</formula>
    </cfRule>
  </conditionalFormatting>
  <conditionalFormatting sqref="Z19">
    <cfRule type="cellIs" dxfId="118" priority="18" stopIfTrue="1" operator="notEqual">
      <formula>totaltm_14_5</formula>
    </cfRule>
  </conditionalFormatting>
  <conditionalFormatting sqref="Z20">
    <cfRule type="cellIs" dxfId="117" priority="19" stopIfTrue="1" operator="notEqual">
      <formula>totaltm_14_6</formula>
    </cfRule>
  </conditionalFormatting>
  <conditionalFormatting sqref="Z21">
    <cfRule type="cellIs" dxfId="116" priority="20" stopIfTrue="1" operator="notEqual">
      <formula>totaltm_14_7</formula>
    </cfRule>
  </conditionalFormatting>
  <conditionalFormatting sqref="Z22">
    <cfRule type="cellIs" dxfId="115" priority="21" stopIfTrue="1" operator="notEqual">
      <formula>totaltm_14_8</formula>
    </cfRule>
  </conditionalFormatting>
  <conditionalFormatting sqref="Z23">
    <cfRule type="cellIs" dxfId="114" priority="22" stopIfTrue="1" operator="notEqual">
      <formula>totaltm_14_9</formula>
    </cfRule>
  </conditionalFormatting>
  <conditionalFormatting sqref="Z24">
    <cfRule type="cellIs" dxfId="113" priority="56" stopIfTrue="1" operator="notEqual">
      <formula>totaltm_14_t</formula>
    </cfRule>
  </conditionalFormatting>
  <conditionalFormatting sqref="AA15">
    <cfRule type="cellIs" dxfId="112" priority="5" stopIfTrue="1" operator="notEqual">
      <formula>totalgnc_14_1</formula>
    </cfRule>
  </conditionalFormatting>
  <conditionalFormatting sqref="AA16">
    <cfRule type="cellIs" dxfId="111" priority="6" stopIfTrue="1" operator="notEqual">
      <formula>totalgnc_14_2</formula>
    </cfRule>
  </conditionalFormatting>
  <conditionalFormatting sqref="AA17">
    <cfRule type="cellIs" dxfId="110" priority="7" stopIfTrue="1" operator="notEqual">
      <formula>totalgnc_14_3</formula>
    </cfRule>
  </conditionalFormatting>
  <conditionalFormatting sqref="AA18">
    <cfRule type="cellIs" dxfId="109" priority="8" stopIfTrue="1" operator="notEqual">
      <formula>totalgnc_14_4</formula>
    </cfRule>
  </conditionalFormatting>
  <conditionalFormatting sqref="AA19">
    <cfRule type="cellIs" dxfId="108" priority="9" stopIfTrue="1" operator="notEqual">
      <formula>totalgnc_14_5</formula>
    </cfRule>
  </conditionalFormatting>
  <conditionalFormatting sqref="AA20">
    <cfRule type="cellIs" dxfId="107" priority="10" stopIfTrue="1" operator="notEqual">
      <formula>totalgnc_14_6</formula>
    </cfRule>
  </conditionalFormatting>
  <conditionalFormatting sqref="AA21">
    <cfRule type="cellIs" dxfId="106" priority="11" stopIfTrue="1" operator="notEqual">
      <formula>totalgnc_14_7</formula>
    </cfRule>
  </conditionalFormatting>
  <conditionalFormatting sqref="AA22">
    <cfRule type="cellIs" dxfId="105" priority="12" stopIfTrue="1" operator="notEqual">
      <formula>totalgnc_14_8</formula>
    </cfRule>
  </conditionalFormatting>
  <conditionalFormatting sqref="AA23">
    <cfRule type="cellIs" dxfId="104" priority="13" stopIfTrue="1" operator="notEqual">
      <formula>totalgnc_14_9</formula>
    </cfRule>
  </conditionalFormatting>
  <conditionalFormatting sqref="AA24">
    <cfRule type="cellIs" dxfId="103" priority="57" stopIfTrue="1" operator="notEqual">
      <formula>totalgnc_14_t</formula>
    </cfRule>
  </conditionalFormatting>
  <conditionalFormatting sqref="AB15">
    <cfRule type="cellIs" dxfId="102" priority="47" stopIfTrue="1" operator="notEqual">
      <formula>totalO_14_1_2</formula>
    </cfRule>
  </conditionalFormatting>
  <conditionalFormatting sqref="AB16">
    <cfRule type="cellIs" dxfId="101" priority="54" stopIfTrue="1" operator="notEqual">
      <formula>totalO_14_2</formula>
    </cfRule>
  </conditionalFormatting>
  <conditionalFormatting sqref="AB17">
    <cfRule type="cellIs" dxfId="100" priority="53" stopIfTrue="1" operator="notEqual">
      <formula>totalO_14_3</formula>
    </cfRule>
  </conditionalFormatting>
  <conditionalFormatting sqref="AB18">
    <cfRule type="cellIs" dxfId="99" priority="52" stopIfTrue="1" operator="notEqual">
      <formula>totalO_14_4</formula>
    </cfRule>
  </conditionalFormatting>
  <conditionalFormatting sqref="AB19">
    <cfRule type="cellIs" dxfId="98" priority="51" stopIfTrue="1" operator="notEqual">
      <formula>totalO_14_5</formula>
    </cfRule>
  </conditionalFormatting>
  <conditionalFormatting sqref="AB20">
    <cfRule type="cellIs" dxfId="97" priority="50" stopIfTrue="1" operator="notEqual">
      <formula>totalO_14_8</formula>
    </cfRule>
  </conditionalFormatting>
  <conditionalFormatting sqref="AB21">
    <cfRule type="cellIs" dxfId="96" priority="49" stopIfTrue="1" operator="notEqual">
      <formula>totalO_14_9</formula>
    </cfRule>
  </conditionalFormatting>
  <conditionalFormatting sqref="AB22">
    <cfRule type="cellIs" dxfId="95" priority="48" stopIfTrue="1" operator="notEqual">
      <formula>totalO_14_6</formula>
    </cfRule>
  </conditionalFormatting>
  <conditionalFormatting sqref="AB23">
    <cfRule type="cellIs" dxfId="94" priority="1" stopIfTrue="1" operator="notEqual">
      <formula>totalO_14_7</formula>
    </cfRule>
  </conditionalFormatting>
  <conditionalFormatting sqref="AB24">
    <cfRule type="cellIs" dxfId="93" priority="67" stopIfTrue="1" operator="notEqual">
      <formula>totalO_14_t</formula>
    </cfRule>
  </conditionalFormatting>
  <conditionalFormatting sqref="AC14">
    <cfRule type="cellIs" dxfId="92" priority="76" stopIfTrue="1" operator="notEqual">
      <formula>_na141</formula>
    </cfRule>
  </conditionalFormatting>
  <conditionalFormatting sqref="AC15">
    <cfRule type="cellIs" dxfId="91" priority="3" stopIfTrue="1" operator="notEqual">
      <formula>_na14_10</formula>
    </cfRule>
  </conditionalFormatting>
  <conditionalFormatting sqref="AC16">
    <cfRule type="cellIs" dxfId="90" priority="75" stopIfTrue="1" operator="notEqual">
      <formula>na_14_2</formula>
    </cfRule>
  </conditionalFormatting>
  <conditionalFormatting sqref="AC17">
    <cfRule type="cellIs" dxfId="89" priority="74" stopIfTrue="1" operator="notEqual">
      <formula>_na142</formula>
    </cfRule>
  </conditionalFormatting>
  <conditionalFormatting sqref="AC18">
    <cfRule type="cellIs" dxfId="88" priority="73" stopIfTrue="1" operator="notEqual">
      <formula>na_14_4</formula>
    </cfRule>
  </conditionalFormatting>
  <conditionalFormatting sqref="AC19">
    <cfRule type="cellIs" dxfId="87" priority="72" stopIfTrue="1" operator="notEqual">
      <formula>na_14_5</formula>
    </cfRule>
  </conditionalFormatting>
  <conditionalFormatting sqref="AC20">
    <cfRule type="cellIs" dxfId="86" priority="71" stopIfTrue="1" operator="notEqual">
      <formula>na_14_8</formula>
    </cfRule>
  </conditionalFormatting>
  <conditionalFormatting sqref="AC21">
    <cfRule type="cellIs" dxfId="85" priority="70" stopIfTrue="1" operator="notEqual">
      <formula>na_14_9</formula>
    </cfRule>
  </conditionalFormatting>
  <conditionalFormatting sqref="AC22">
    <cfRule type="cellIs" dxfId="84" priority="69" stopIfTrue="1" operator="notEqual">
      <formula>na_14_6</formula>
    </cfRule>
  </conditionalFormatting>
  <conditionalFormatting sqref="AC23">
    <cfRule type="cellIs" dxfId="83" priority="68" stopIfTrue="1" operator="notEqual">
      <formula>na_14_7</formula>
    </cfRule>
  </conditionalFormatting>
  <conditionalFormatting sqref="AC24">
    <cfRule type="cellIs" dxfId="82" priority="85" stopIfTrue="1" operator="notEqual">
      <formula>na_14_t</formula>
    </cfRule>
  </conditionalFormatting>
  <conditionalFormatting sqref="AD14">
    <cfRule type="cellIs" dxfId="81" priority="66" stopIfTrue="1" operator="notEqual">
      <formula>t_14_1</formula>
    </cfRule>
  </conditionalFormatting>
  <conditionalFormatting sqref="AD15">
    <cfRule type="cellIs" dxfId="80" priority="2" stopIfTrue="1" operator="notEqual">
      <formula>t_14_10</formula>
    </cfRule>
  </conditionalFormatting>
  <conditionalFormatting sqref="AD16">
    <cfRule type="cellIs" dxfId="79" priority="65" stopIfTrue="1" operator="notEqual">
      <formula>t_14_2</formula>
    </cfRule>
  </conditionalFormatting>
  <conditionalFormatting sqref="AD17">
    <cfRule type="cellIs" dxfId="78" priority="64" stopIfTrue="1" operator="notEqual">
      <formula>t_14_3</formula>
    </cfRule>
  </conditionalFormatting>
  <conditionalFormatting sqref="AD18">
    <cfRule type="cellIs" dxfId="77" priority="63" stopIfTrue="1" operator="notEqual">
      <formula>t_14_4</formula>
    </cfRule>
  </conditionalFormatting>
  <conditionalFormatting sqref="AD19">
    <cfRule type="cellIs" dxfId="76" priority="62" stopIfTrue="1" operator="notEqual">
      <formula>t_14_5</formula>
    </cfRule>
  </conditionalFormatting>
  <conditionalFormatting sqref="AD20">
    <cfRule type="cellIs" dxfId="75" priority="61" stopIfTrue="1" operator="notEqual">
      <formula>t_14_8</formula>
    </cfRule>
  </conditionalFormatting>
  <conditionalFormatting sqref="AD21">
    <cfRule type="cellIs" dxfId="74" priority="60" stopIfTrue="1" operator="notEqual">
      <formula>t_14_9</formula>
    </cfRule>
  </conditionalFormatting>
  <conditionalFormatting sqref="AD22">
    <cfRule type="cellIs" dxfId="73" priority="59" stopIfTrue="1" operator="notEqual">
      <formula>t_14_6</formula>
    </cfRule>
  </conditionalFormatting>
  <conditionalFormatting sqref="AD23">
    <cfRule type="cellIs" dxfId="72" priority="58" stopIfTrue="1" operator="notEqual">
      <formula>t_14_7</formula>
    </cfRule>
  </conditionalFormatting>
  <conditionalFormatting sqref="AD24">
    <cfRule type="cellIs" dxfId="71" priority="96" stopIfTrue="1" operator="notEqual">
      <formula>t_14_t</formula>
    </cfRule>
  </conditionalFormatting>
  <dataValidations count="10">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1:R11" xr:uid="{C55A830E-91D0-46C1-8FE0-C9432186E26D}">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25:R28" xr:uid="{F45416E4-5CDC-4F8A-8E3B-E894262243A8}">
      <formula1>255</formula1>
    </dataValidation>
    <dataValidation type="date" operator="greaterThan" allowBlank="1" showInputMessage="1" showErrorMessage="1" errorTitle="INVALID DATE!" error="Report Period End Date cannot be before Begin Date." sqref="K10:R10" xr:uid="{AAC83707-9FDC-4F1A-921A-2A83331A2742}">
      <formula1>C10</formula1>
    </dataValidation>
    <dataValidation type="date" operator="greaterThanOrEqual" allowBlank="1" showInputMessage="1" showErrorMessage="1" errorTitle="INVALID DATE!" error="Please enter a valid Start Date." sqref="C10:I10" xr:uid="{5DCD53D4-A192-42C1-8510-16713B330AE4}">
      <formula1>43466</formula1>
    </dataValidation>
    <dataValidation type="custom" allowBlank="1" showErrorMessage="1" errorTitle="CAUTION" error="Do not enter, this is an automatically calculated total!" promptTitle="CAUTION" prompt="This is a calculated total of all Females who are Not Hispanic or Latino." sqref="B24:C24 V24" xr:uid="{0CA9986C-F712-4ED4-B2B9-AF662561D5EF}">
      <formula1>"None"</formula1>
    </dataValidation>
    <dataValidation type="custom" allowBlank="1" showInputMessage="1" showErrorMessage="1" errorTitle="CAUTION" error="Do not enter, this is an automatically calculated total!" promptTitle="CAUTION" prompt="If RED, number does not match Total in Table 14A." sqref="W14:X24 Y15:AB24 AD15:AD24 AC14:AC16 AC18:AC24 AC17 AD14" xr:uid="{F5683B73-A7D3-4211-8495-0CC675B6B9B5}">
      <formula1>"None"</formula1>
    </dataValidation>
    <dataValidation type="whole" allowBlank="1" showErrorMessage="1" errorTitle="Caution!" error="This is a numeric field. Please enter whole numbers only!" promptTitle="Caution" prompt="Do Not  Enter Data for Hispanic if already added in Table 2A" sqref="O14 V14:V23 B14:C14 H14:J14 B15:O23 P14:Q23 R15:U23" xr:uid="{E50DC289-4F39-4D67-9018-8AF20777FB34}">
      <formula1>0</formula1>
      <formula2>1000000</formula2>
    </dataValidation>
    <dataValidation type="custom" allowBlank="1" showInputMessage="1" showErrorMessage="1" errorTitle="Caution!" error="Data entered in blacked-out cells, please remove this data." sqref="D14:G14 K14:N14 R14:U14" xr:uid="{D9054147-23FA-492F-BD36-9318E30CC112}">
      <formula1>"None"</formula1>
    </dataValidation>
    <dataValidation type="custom" allowBlank="1" showErrorMessage="1" errorTitle="Caution!" error="Data entered in blacked-out cells, please remove this data." promptTitle="CAUTION" prompt="If RED, number does not match Total in Table 14A." sqref="Y14:AB14" xr:uid="{D3697857-4FEA-46E4-8CF4-F435CD178807}">
      <formula1>"None"</formula1>
    </dataValidation>
    <dataValidation type="custom" allowBlank="1" showInputMessage="1" showErrorMessage="1" errorTitle="CAUTION" error="Do not enter, this is an automatically calculated total!" sqref="D24:U24" xr:uid="{23FFEECB-CC34-4CFC-A944-129F6A5199D8}">
      <formula1>"None"</formula1>
    </dataValidation>
  </dataValidations>
  <hyperlinks>
    <hyperlink ref="A3:R3" r:id="rId1" display="This provides an aggregate profile of unduplicated number of persons with SMI or SED served in the reporting year.  The profile is based on a client receiving services in programs provided or funded by the state mental health agency.  States and jurisdictions should report data using the Federal Definitions of SMI and SED if they can, if not, please report using the state’s definition of SMI and SED and provide information below describing your state’s definition. The reporting period should be the latest SFY for your which data are available. States and jurisdictions are to provide this information on all programs by age, gender, and ethnicity. The total persons served who meet the Federal definition of SMI or SED would be the same as the total in Table 14A." xr:uid="{CAB7ADF5-4434-4D3A-835F-44F7EFD9E696}"/>
  </hyperlinks>
  <pageMargins left="0.75" right="0.75" top="1" bottom="1" header="0.5" footer="0.5"/>
  <pageSetup scale="96" orientation="portrait" r:id="rId2"/>
  <headerFooter alignWithMargins="0">
    <oddFooter>&amp;LFY 2024 Uniform Reporting System (URS)</oddFooter>
  </headerFooter>
  <rowBreaks count="1" manualBreakCount="1">
    <brk id="27" max="16383" man="1"/>
  </rowBreaks>
  <colBreaks count="2" manualBreakCount="2">
    <brk id="17" max="24" man="1"/>
    <brk id="2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C9364-4210-4680-937A-02A2797DCC9E}">
  <sheetPr codeName="Sheet23"/>
  <dimension ref="A1:CC28"/>
  <sheetViews>
    <sheetView showGridLines="0" zoomScaleNormal="100" workbookViewId="0">
      <pane xSplit="2" topLeftCell="BH1" activePane="topRight" state="frozen"/>
      <selection activeCell="E44" sqref="E44"/>
      <selection pane="topRight" activeCell="E44" sqref="E44"/>
    </sheetView>
  </sheetViews>
  <sheetFormatPr defaultRowHeight="12.75" x14ac:dyDescent="0.2"/>
  <cols>
    <col min="1" max="1" width="12.7109375" customWidth="1"/>
    <col min="2" max="2" width="10.5703125" customWidth="1"/>
    <col min="3" max="70" width="11.7109375" customWidth="1"/>
    <col min="73" max="80" width="11.7109375" customWidth="1"/>
    <col min="81" max="81" width="27.5703125" customWidth="1"/>
  </cols>
  <sheetData>
    <row r="1" spans="1:81" x14ac:dyDescent="0.2">
      <c r="A1" s="459" t="s">
        <v>712</v>
      </c>
      <c r="B1" s="4"/>
    </row>
    <row r="2" spans="1:81" x14ac:dyDescent="0.2">
      <c r="A2" s="460"/>
      <c r="B2" s="4"/>
    </row>
    <row r="3" spans="1:81" ht="42.75" customHeight="1" x14ac:dyDescent="0.2">
      <c r="A3" s="1003" t="s">
        <v>711</v>
      </c>
      <c r="B3" s="1003"/>
      <c r="C3" s="1003"/>
      <c r="D3" s="1003"/>
      <c r="E3" s="1003"/>
      <c r="F3" s="1003"/>
      <c r="G3" s="1003"/>
      <c r="H3" s="1003"/>
      <c r="I3" s="1003"/>
      <c r="J3" s="1003"/>
      <c r="K3" s="1003"/>
      <c r="L3" s="1003"/>
      <c r="M3" s="1003"/>
      <c r="N3" s="1003"/>
      <c r="O3" s="1003"/>
    </row>
    <row r="4" spans="1:81" ht="8.25" customHeight="1" x14ac:dyDescent="0.2"/>
    <row r="5" spans="1:81" ht="18" customHeight="1" x14ac:dyDescent="0.25">
      <c r="A5" s="229" t="s">
        <v>80</v>
      </c>
    </row>
    <row r="6" spans="1:81" ht="8.25" customHeight="1" x14ac:dyDescent="0.2"/>
    <row r="7" spans="1:81" x14ac:dyDescent="0.2">
      <c r="A7" s="1004" t="s">
        <v>750</v>
      </c>
      <c r="B7" s="1005"/>
      <c r="C7" s="259"/>
      <c r="D7" s="260"/>
      <c r="E7" s="260"/>
      <c r="F7" s="260"/>
      <c r="G7" s="260"/>
      <c r="H7" s="260"/>
      <c r="I7" s="260"/>
      <c r="J7" s="260"/>
      <c r="K7" s="260"/>
      <c r="L7" s="260"/>
      <c r="M7" s="260"/>
      <c r="N7" s="260"/>
      <c r="O7" s="260"/>
      <c r="P7" s="260"/>
      <c r="Q7" s="260"/>
      <c r="R7" s="260"/>
      <c r="S7" s="261"/>
      <c r="T7" s="261"/>
      <c r="U7" s="261"/>
      <c r="V7" s="261"/>
      <c r="W7" s="261"/>
      <c r="X7" s="261"/>
      <c r="Y7" s="261"/>
      <c r="Z7" s="261"/>
      <c r="AA7" s="261"/>
    </row>
    <row r="8" spans="1:81" x14ac:dyDescent="0.2">
      <c r="A8" s="1006" t="s">
        <v>382</v>
      </c>
      <c r="B8" s="1007"/>
      <c r="C8" s="233" t="s">
        <v>82</v>
      </c>
      <c r="D8" s="976">
        <v>45108</v>
      </c>
      <c r="E8" s="977"/>
      <c r="F8" s="977"/>
      <c r="G8" s="977"/>
      <c r="H8" s="977"/>
      <c r="I8" s="977"/>
      <c r="J8" s="978"/>
      <c r="K8" s="233" t="s">
        <v>74</v>
      </c>
      <c r="L8" s="1008">
        <v>45473</v>
      </c>
      <c r="M8" s="1008"/>
      <c r="N8" s="1008"/>
      <c r="O8" s="1008"/>
      <c r="P8" s="1008"/>
      <c r="Q8" s="1008"/>
      <c r="R8" s="1008"/>
      <c r="S8" s="1008"/>
      <c r="T8" s="3"/>
      <c r="U8" s="3"/>
      <c r="V8" s="3"/>
      <c r="W8" s="3"/>
      <c r="X8" s="3"/>
      <c r="Y8" s="3"/>
      <c r="Z8" s="3"/>
      <c r="AA8" s="3"/>
    </row>
    <row r="9" spans="1:81" x14ac:dyDescent="0.2">
      <c r="A9" s="1006" t="s">
        <v>75</v>
      </c>
      <c r="B9" s="1007"/>
      <c r="C9" s="979" t="s">
        <v>921</v>
      </c>
      <c r="D9" s="990"/>
      <c r="E9" s="990"/>
      <c r="F9" s="990"/>
      <c r="G9" s="990"/>
      <c r="H9" s="990"/>
      <c r="I9" s="990"/>
      <c r="J9" s="990"/>
      <c r="K9" s="990"/>
      <c r="L9" s="990"/>
      <c r="M9" s="990"/>
      <c r="N9" s="990"/>
      <c r="O9" s="990"/>
      <c r="P9" s="990"/>
      <c r="Q9" s="990"/>
      <c r="R9" s="990"/>
      <c r="S9" s="991"/>
      <c r="T9" s="252"/>
      <c r="U9" s="252"/>
      <c r="V9" s="252"/>
      <c r="W9" s="252"/>
      <c r="X9" s="3"/>
      <c r="Y9" s="3"/>
      <c r="Z9" s="3"/>
      <c r="AA9" s="3"/>
    </row>
    <row r="10" spans="1:81" s="236" customFormat="1" ht="13.5" customHeight="1" x14ac:dyDescent="0.2">
      <c r="A10" s="1011"/>
      <c r="B10" s="1012"/>
      <c r="C10" s="967" t="s">
        <v>494</v>
      </c>
      <c r="D10" s="967"/>
      <c r="E10" s="967"/>
      <c r="F10" s="967"/>
      <c r="G10" s="967"/>
      <c r="H10" s="967"/>
      <c r="I10" s="967"/>
      <c r="J10" s="967" t="s">
        <v>495</v>
      </c>
      <c r="K10" s="967"/>
      <c r="L10" s="967"/>
      <c r="M10" s="967"/>
      <c r="N10" s="967"/>
      <c r="O10" s="967"/>
      <c r="P10" s="967"/>
      <c r="Q10" s="967" t="s">
        <v>496</v>
      </c>
      <c r="R10" s="967"/>
      <c r="S10" s="967"/>
      <c r="T10" s="967"/>
      <c r="U10" s="967"/>
      <c r="V10" s="967"/>
      <c r="W10" s="967"/>
      <c r="X10" s="967" t="s">
        <v>116</v>
      </c>
      <c r="Y10" s="967"/>
      <c r="Z10" s="967"/>
      <c r="AA10" s="967"/>
      <c r="AB10" s="967"/>
      <c r="AC10" s="967"/>
      <c r="AD10" s="967"/>
      <c r="AE10" s="967" t="s">
        <v>497</v>
      </c>
      <c r="AF10" s="967"/>
      <c r="AG10" s="967"/>
      <c r="AH10" s="967"/>
      <c r="AI10" s="967"/>
      <c r="AJ10" s="967"/>
      <c r="AK10" s="967"/>
      <c r="AL10" s="967" t="s">
        <v>498</v>
      </c>
      <c r="AM10" s="967"/>
      <c r="AN10" s="967"/>
      <c r="AO10" s="967"/>
      <c r="AP10" s="967"/>
      <c r="AQ10" s="967"/>
      <c r="AR10" s="967"/>
      <c r="AS10" s="967" t="s">
        <v>499</v>
      </c>
      <c r="AT10" s="967"/>
      <c r="AU10" s="967"/>
      <c r="AV10" s="967"/>
      <c r="AW10" s="967"/>
      <c r="AX10" s="967"/>
      <c r="AY10" s="967"/>
      <c r="AZ10" s="967" t="s">
        <v>500</v>
      </c>
      <c r="BA10" s="967"/>
      <c r="BB10" s="967"/>
      <c r="BC10" s="967"/>
      <c r="BD10" s="967"/>
      <c r="BE10" s="967"/>
      <c r="BF10" s="967"/>
      <c r="BG10" s="967" t="s">
        <v>501</v>
      </c>
      <c r="BH10" s="967"/>
      <c r="BI10" s="967"/>
      <c r="BJ10" s="967"/>
      <c r="BK10" s="967"/>
      <c r="BL10" s="967"/>
      <c r="BM10" s="967"/>
      <c r="BN10" s="967" t="s">
        <v>117</v>
      </c>
      <c r="BO10" s="967"/>
      <c r="BP10" s="967"/>
      <c r="BQ10" s="967"/>
      <c r="BR10" s="967"/>
      <c r="BS10" s="967"/>
      <c r="BT10" s="967"/>
      <c r="BU10" s="967" t="s">
        <v>83</v>
      </c>
      <c r="BV10" s="967"/>
      <c r="BW10" s="967"/>
      <c r="BX10" s="967"/>
      <c r="BY10" s="967"/>
      <c r="BZ10" s="967"/>
      <c r="CA10" s="967"/>
      <c r="CB10" s="967"/>
    </row>
    <row r="11" spans="1:81" s="236" customFormat="1" ht="38.25" customHeight="1" x14ac:dyDescent="0.2">
      <c r="A11" s="1013"/>
      <c r="B11" s="1014"/>
      <c r="C11" s="435" t="s">
        <v>91</v>
      </c>
      <c r="D11" s="435" t="s">
        <v>92</v>
      </c>
      <c r="E11" s="435" t="s">
        <v>477</v>
      </c>
      <c r="F11" s="435" t="s">
        <v>531</v>
      </c>
      <c r="G11" s="435" t="s">
        <v>478</v>
      </c>
      <c r="H11" s="435" t="s">
        <v>95</v>
      </c>
      <c r="I11" s="435" t="s">
        <v>94</v>
      </c>
      <c r="J11" s="435" t="s">
        <v>91</v>
      </c>
      <c r="K11" s="435" t="s">
        <v>92</v>
      </c>
      <c r="L11" s="435" t="s">
        <v>477</v>
      </c>
      <c r="M11" s="435" t="s">
        <v>531</v>
      </c>
      <c r="N11" s="435" t="s">
        <v>478</v>
      </c>
      <c r="O11" s="435" t="s">
        <v>95</v>
      </c>
      <c r="P11" s="435" t="s">
        <v>94</v>
      </c>
      <c r="Q11" s="435" t="s">
        <v>91</v>
      </c>
      <c r="R11" s="435" t="s">
        <v>92</v>
      </c>
      <c r="S11" s="435" t="s">
        <v>477</v>
      </c>
      <c r="T11" s="435" t="s">
        <v>531</v>
      </c>
      <c r="U11" s="435" t="s">
        <v>478</v>
      </c>
      <c r="V11" s="435" t="s">
        <v>95</v>
      </c>
      <c r="W11" s="435" t="s">
        <v>94</v>
      </c>
      <c r="X11" s="435" t="s">
        <v>91</v>
      </c>
      <c r="Y11" s="435" t="s">
        <v>92</v>
      </c>
      <c r="Z11" s="435" t="s">
        <v>477</v>
      </c>
      <c r="AA11" s="435" t="s">
        <v>531</v>
      </c>
      <c r="AB11" s="435" t="s">
        <v>478</v>
      </c>
      <c r="AC11" s="435" t="s">
        <v>95</v>
      </c>
      <c r="AD11" s="435" t="s">
        <v>94</v>
      </c>
      <c r="AE11" s="435" t="s">
        <v>91</v>
      </c>
      <c r="AF11" s="435" t="s">
        <v>92</v>
      </c>
      <c r="AG11" s="435" t="s">
        <v>477</v>
      </c>
      <c r="AH11" s="435" t="s">
        <v>531</v>
      </c>
      <c r="AI11" s="435" t="s">
        <v>478</v>
      </c>
      <c r="AJ11" s="435" t="s">
        <v>95</v>
      </c>
      <c r="AK11" s="435" t="s">
        <v>94</v>
      </c>
      <c r="AL11" s="435" t="s">
        <v>91</v>
      </c>
      <c r="AM11" s="435" t="s">
        <v>92</v>
      </c>
      <c r="AN11" s="435" t="s">
        <v>477</v>
      </c>
      <c r="AO11" s="435" t="s">
        <v>531</v>
      </c>
      <c r="AP11" s="435" t="s">
        <v>478</v>
      </c>
      <c r="AQ11" s="435" t="s">
        <v>95</v>
      </c>
      <c r="AR11" s="435" t="s">
        <v>94</v>
      </c>
      <c r="AS11" s="435" t="s">
        <v>91</v>
      </c>
      <c r="AT11" s="435" t="s">
        <v>92</v>
      </c>
      <c r="AU11" s="435" t="s">
        <v>477</v>
      </c>
      <c r="AV11" s="435" t="s">
        <v>531</v>
      </c>
      <c r="AW11" s="435" t="s">
        <v>478</v>
      </c>
      <c r="AX11" s="435" t="s">
        <v>95</v>
      </c>
      <c r="AY11" s="435" t="s">
        <v>94</v>
      </c>
      <c r="AZ11" s="435" t="s">
        <v>91</v>
      </c>
      <c r="BA11" s="435" t="s">
        <v>92</v>
      </c>
      <c r="BB11" s="435" t="s">
        <v>477</v>
      </c>
      <c r="BC11" s="435" t="s">
        <v>531</v>
      </c>
      <c r="BD11" s="435" t="s">
        <v>478</v>
      </c>
      <c r="BE11" s="435" t="s">
        <v>95</v>
      </c>
      <c r="BF11" s="435" t="s">
        <v>94</v>
      </c>
      <c r="BG11" s="435" t="s">
        <v>91</v>
      </c>
      <c r="BH11" s="435" t="s">
        <v>92</v>
      </c>
      <c r="BI11" s="435" t="s">
        <v>477</v>
      </c>
      <c r="BJ11" s="435" t="s">
        <v>531</v>
      </c>
      <c r="BK11" s="435" t="s">
        <v>478</v>
      </c>
      <c r="BL11" s="435" t="s">
        <v>95</v>
      </c>
      <c r="BM11" s="435" t="s">
        <v>94</v>
      </c>
      <c r="BN11" s="238" t="s">
        <v>91</v>
      </c>
      <c r="BO11" s="238" t="s">
        <v>92</v>
      </c>
      <c r="BP11" s="435" t="s">
        <v>477</v>
      </c>
      <c r="BQ11" s="435" t="s">
        <v>531</v>
      </c>
      <c r="BR11" s="435" t="s">
        <v>478</v>
      </c>
      <c r="BS11" s="238" t="s">
        <v>95</v>
      </c>
      <c r="BT11" s="238" t="s">
        <v>94</v>
      </c>
      <c r="BU11" s="238" t="s">
        <v>91</v>
      </c>
      <c r="BV11" s="238" t="s">
        <v>92</v>
      </c>
      <c r="BW11" s="435" t="s">
        <v>477</v>
      </c>
      <c r="BX11" s="435" t="s">
        <v>531</v>
      </c>
      <c r="BY11" s="435" t="s">
        <v>478</v>
      </c>
      <c r="BZ11" s="238" t="s">
        <v>95</v>
      </c>
      <c r="CA11" s="238" t="s">
        <v>94</v>
      </c>
      <c r="CB11" s="238" t="s">
        <v>83</v>
      </c>
    </row>
    <row r="12" spans="1:81" s="236" customFormat="1" ht="24" customHeight="1" x14ac:dyDescent="0.2">
      <c r="A12" s="964" t="s">
        <v>118</v>
      </c>
      <c r="B12" s="965"/>
      <c r="C12" s="49">
        <v>85</v>
      </c>
      <c r="D12" s="49">
        <v>169</v>
      </c>
      <c r="E12" s="256"/>
      <c r="F12" s="256"/>
      <c r="G12" s="243"/>
      <c r="H12" s="243"/>
      <c r="I12" s="17"/>
      <c r="J12" s="17">
        <v>1385</v>
      </c>
      <c r="K12" s="17">
        <v>2276</v>
      </c>
      <c r="L12" s="17"/>
      <c r="M12" s="17"/>
      <c r="N12" s="17"/>
      <c r="O12" s="17"/>
      <c r="P12" s="17">
        <v>8</v>
      </c>
      <c r="Q12" s="17">
        <v>1662</v>
      </c>
      <c r="R12" s="17">
        <v>1534</v>
      </c>
      <c r="S12" s="17"/>
      <c r="T12" s="17"/>
      <c r="U12" s="17"/>
      <c r="V12" s="17"/>
      <c r="W12" s="17">
        <v>7</v>
      </c>
      <c r="X12" s="17">
        <v>455</v>
      </c>
      <c r="Y12" s="17">
        <v>369</v>
      </c>
      <c r="Z12" s="17"/>
      <c r="AA12" s="17"/>
      <c r="AB12" s="17"/>
      <c r="AC12" s="17"/>
      <c r="AD12" s="17">
        <v>6</v>
      </c>
      <c r="AE12" s="17">
        <v>324</v>
      </c>
      <c r="AF12" s="17">
        <v>349</v>
      </c>
      <c r="AG12" s="17"/>
      <c r="AH12" s="17"/>
      <c r="AI12" s="17"/>
      <c r="AJ12" s="17"/>
      <c r="AK12" s="17">
        <v>1</v>
      </c>
      <c r="AL12" s="17">
        <v>2191</v>
      </c>
      <c r="AM12" s="17">
        <v>2016</v>
      </c>
      <c r="AN12" s="17"/>
      <c r="AO12" s="17"/>
      <c r="AP12" s="17"/>
      <c r="AQ12" s="17"/>
      <c r="AR12" s="17">
        <v>4</v>
      </c>
      <c r="AS12" s="17">
        <v>2338</v>
      </c>
      <c r="AT12" s="17">
        <v>1592</v>
      </c>
      <c r="AU12" s="17"/>
      <c r="AV12" s="17"/>
      <c r="AW12" s="17"/>
      <c r="AX12" s="17"/>
      <c r="AY12" s="17">
        <v>1</v>
      </c>
      <c r="AZ12" s="17">
        <v>448</v>
      </c>
      <c r="BA12" s="17">
        <v>249</v>
      </c>
      <c r="BB12" s="17"/>
      <c r="BC12" s="17"/>
      <c r="BD12" s="17"/>
      <c r="BE12" s="17"/>
      <c r="BF12" s="17"/>
      <c r="BG12" s="17">
        <v>83</v>
      </c>
      <c r="BH12" s="17">
        <v>29</v>
      </c>
      <c r="BI12" s="17"/>
      <c r="BJ12" s="17"/>
      <c r="BK12" s="17"/>
      <c r="BL12" s="17"/>
      <c r="BM12" s="17"/>
      <c r="BN12" s="17"/>
      <c r="BO12" s="17"/>
      <c r="BP12" s="17"/>
      <c r="BQ12" s="17"/>
      <c r="BR12" s="17"/>
      <c r="BS12" s="17"/>
      <c r="BT12" s="17"/>
      <c r="BU12" s="189">
        <f t="shared" ref="BU12:BV16" si="0">SUM(C12,J12,Q12,X12,AE12,AL12,AS12,AZ12,BG12,BN12)</f>
        <v>8971</v>
      </c>
      <c r="BV12" s="189">
        <f t="shared" si="0"/>
        <v>8583</v>
      </c>
      <c r="BW12" s="189">
        <f t="shared" ref="BW12:BZ16" si="1">SUM(L12,S12,Z12,AG12,AN12,AU12,BB12,BI12,BP12)</f>
        <v>0</v>
      </c>
      <c r="BX12" s="189">
        <f t="shared" si="1"/>
        <v>0</v>
      </c>
      <c r="BY12" s="189">
        <f t="shared" si="1"/>
        <v>0</v>
      </c>
      <c r="BZ12" s="189">
        <f t="shared" si="1"/>
        <v>0</v>
      </c>
      <c r="CA12" s="189">
        <f>SUM(I12,P12,W12,AD12,AK12,AR12,AY12,BF12,BM12,BT12)</f>
        <v>27</v>
      </c>
      <c r="CB12" s="189">
        <f>SUM(BU12:CA12)</f>
        <v>17581</v>
      </c>
      <c r="CC12" s="264" t="str">
        <f>IF(CB12&lt;=Table3!$CB$12, "", "Caution - Greater than  the Total in Table 3")</f>
        <v/>
      </c>
    </row>
    <row r="13" spans="1:81" ht="24" customHeight="1" x14ac:dyDescent="0.2">
      <c r="A13" s="964" t="s">
        <v>119</v>
      </c>
      <c r="B13" s="965"/>
      <c r="C13" s="49"/>
      <c r="D13" s="49"/>
      <c r="E13" s="256"/>
      <c r="F13" s="256"/>
      <c r="G13" s="243"/>
      <c r="H13" s="243"/>
      <c r="I13" s="17"/>
      <c r="J13" s="17"/>
      <c r="K13" s="17"/>
      <c r="L13" s="17"/>
      <c r="M13" s="17"/>
      <c r="N13" s="17"/>
      <c r="O13" s="17"/>
      <c r="P13" s="17"/>
      <c r="Q13" s="17">
        <v>6</v>
      </c>
      <c r="R13" s="17">
        <v>23</v>
      </c>
      <c r="S13" s="17"/>
      <c r="T13" s="17"/>
      <c r="U13" s="17"/>
      <c r="V13" s="17"/>
      <c r="W13" s="17"/>
      <c r="X13" s="17">
        <v>3</v>
      </c>
      <c r="Y13" s="17">
        <v>3</v>
      </c>
      <c r="Z13" s="17"/>
      <c r="AA13" s="17"/>
      <c r="AB13" s="17"/>
      <c r="AC13" s="17"/>
      <c r="AD13" s="17">
        <v>0</v>
      </c>
      <c r="AE13" s="17">
        <v>5</v>
      </c>
      <c r="AF13" s="17">
        <v>18</v>
      </c>
      <c r="AG13" s="17"/>
      <c r="AH13" s="17"/>
      <c r="AI13" s="17"/>
      <c r="AJ13" s="17"/>
      <c r="AK13" s="17"/>
      <c r="AL13" s="17">
        <v>32</v>
      </c>
      <c r="AM13" s="17">
        <v>110</v>
      </c>
      <c r="AN13" s="17"/>
      <c r="AO13" s="17"/>
      <c r="AP13" s="17"/>
      <c r="AQ13" s="17"/>
      <c r="AR13" s="17"/>
      <c r="AS13" s="17">
        <v>15</v>
      </c>
      <c r="AT13" s="17">
        <v>61</v>
      </c>
      <c r="AU13" s="17"/>
      <c r="AV13" s="17"/>
      <c r="AW13" s="17"/>
      <c r="AX13" s="17"/>
      <c r="AY13" s="17"/>
      <c r="AZ13" s="17">
        <v>0</v>
      </c>
      <c r="BA13" s="17">
        <v>12</v>
      </c>
      <c r="BB13" s="17"/>
      <c r="BC13" s="17"/>
      <c r="BD13" s="17"/>
      <c r="BE13" s="17"/>
      <c r="BF13" s="17"/>
      <c r="BG13" s="17">
        <v>0</v>
      </c>
      <c r="BH13" s="17">
        <v>3</v>
      </c>
      <c r="BI13" s="17"/>
      <c r="BJ13" s="17"/>
      <c r="BK13" s="17"/>
      <c r="BL13" s="17"/>
      <c r="BM13" s="17"/>
      <c r="BN13" s="17"/>
      <c r="BO13" s="17"/>
      <c r="BP13" s="17"/>
      <c r="BQ13" s="17"/>
      <c r="BR13" s="17"/>
      <c r="BS13" s="17"/>
      <c r="BT13" s="17"/>
      <c r="BU13" s="189">
        <f t="shared" si="0"/>
        <v>61</v>
      </c>
      <c r="BV13" s="189">
        <f t="shared" si="0"/>
        <v>230</v>
      </c>
      <c r="BW13" s="189">
        <f t="shared" si="1"/>
        <v>0</v>
      </c>
      <c r="BX13" s="189">
        <f t="shared" si="1"/>
        <v>0</v>
      </c>
      <c r="BY13" s="189">
        <f t="shared" si="1"/>
        <v>0</v>
      </c>
      <c r="BZ13" s="189">
        <f t="shared" si="1"/>
        <v>0</v>
      </c>
      <c r="CA13" s="189">
        <f>SUM(I13,P13,W13,AD13,AK13,AR13,AY13,BF13,BM13,BT13)</f>
        <v>0</v>
      </c>
      <c r="CB13" s="189">
        <f>SUM(BU13:CA13)</f>
        <v>291</v>
      </c>
      <c r="CC13" s="264" t="str">
        <f>IF(CB13&lt;=Table3!$CB$13, "", "Caution - Greater than  the Total in Table 3")</f>
        <v/>
      </c>
    </row>
    <row r="14" spans="1:81" ht="24" customHeight="1" x14ac:dyDescent="0.2">
      <c r="A14" s="964" t="s">
        <v>120</v>
      </c>
      <c r="B14" s="965"/>
      <c r="C14" s="49"/>
      <c r="D14" s="49"/>
      <c r="E14" s="256"/>
      <c r="F14" s="256"/>
      <c r="G14" s="243"/>
      <c r="H14" s="243"/>
      <c r="I14" s="17"/>
      <c r="J14" s="17"/>
      <c r="K14" s="17"/>
      <c r="L14" s="17"/>
      <c r="M14" s="17"/>
      <c r="N14" s="17"/>
      <c r="O14" s="17"/>
      <c r="P14" s="17"/>
      <c r="Q14" s="17">
        <v>1</v>
      </c>
      <c r="R14" s="17">
        <v>0</v>
      </c>
      <c r="S14" s="17"/>
      <c r="T14" s="17"/>
      <c r="U14" s="17"/>
      <c r="V14" s="17"/>
      <c r="W14" s="17"/>
      <c r="X14" s="17">
        <v>3</v>
      </c>
      <c r="Y14" s="17">
        <v>3</v>
      </c>
      <c r="Z14" s="17"/>
      <c r="AA14" s="17"/>
      <c r="AB14" s="17"/>
      <c r="AC14" s="17"/>
      <c r="AD14" s="17">
        <v>0</v>
      </c>
      <c r="AE14" s="17">
        <v>2</v>
      </c>
      <c r="AF14" s="17">
        <v>4</v>
      </c>
      <c r="AG14" s="17"/>
      <c r="AH14" s="17"/>
      <c r="AI14" s="17"/>
      <c r="AJ14" s="17"/>
      <c r="AK14" s="17"/>
      <c r="AL14" s="17">
        <v>23</v>
      </c>
      <c r="AM14" s="17">
        <v>15</v>
      </c>
      <c r="AN14" s="17"/>
      <c r="AO14" s="17"/>
      <c r="AP14" s="17"/>
      <c r="AQ14" s="17"/>
      <c r="AR14" s="17"/>
      <c r="AS14" s="17">
        <v>7</v>
      </c>
      <c r="AT14" s="17">
        <v>5</v>
      </c>
      <c r="AU14" s="17"/>
      <c r="AV14" s="17"/>
      <c r="AW14" s="17"/>
      <c r="AX14" s="17"/>
      <c r="AY14" s="17"/>
      <c r="AZ14" s="17">
        <v>0</v>
      </c>
      <c r="BA14" s="17">
        <v>1</v>
      </c>
      <c r="BB14" s="17"/>
      <c r="BC14" s="17"/>
      <c r="BD14" s="17"/>
      <c r="BE14" s="17"/>
      <c r="BF14" s="17"/>
      <c r="BG14" s="17">
        <v>0</v>
      </c>
      <c r="BH14" s="17">
        <v>0</v>
      </c>
      <c r="BI14" s="17"/>
      <c r="BJ14" s="17"/>
      <c r="BK14" s="17"/>
      <c r="BL14" s="17"/>
      <c r="BM14" s="17"/>
      <c r="BN14" s="17"/>
      <c r="BO14" s="17"/>
      <c r="BP14" s="17"/>
      <c r="BQ14" s="17"/>
      <c r="BR14" s="17"/>
      <c r="BS14" s="17"/>
      <c r="BT14" s="17"/>
      <c r="BU14" s="189">
        <f t="shared" si="0"/>
        <v>36</v>
      </c>
      <c r="BV14" s="189">
        <f t="shared" si="0"/>
        <v>28</v>
      </c>
      <c r="BW14" s="189">
        <f t="shared" si="1"/>
        <v>0</v>
      </c>
      <c r="BX14" s="189">
        <f t="shared" si="1"/>
        <v>0</v>
      </c>
      <c r="BY14" s="189">
        <f t="shared" si="1"/>
        <v>0</v>
      </c>
      <c r="BZ14" s="189">
        <f t="shared" si="1"/>
        <v>0</v>
      </c>
      <c r="CA14" s="189">
        <f>SUM(I14,P14,W14,AD14,AK14,AR14,AY14,BF14,BM14,BT14)</f>
        <v>0</v>
      </c>
      <c r="CB14" s="189">
        <f>SUM(BU14:CA14)</f>
        <v>64</v>
      </c>
      <c r="CC14" s="264" t="str">
        <f>IF(CB14&lt;=Table3!$CB$14, "", "Caution - Greater than  the Total in Table 3")</f>
        <v/>
      </c>
    </row>
    <row r="15" spans="1:81" ht="24" customHeight="1" x14ac:dyDescent="0.2">
      <c r="A15" s="964" t="s">
        <v>121</v>
      </c>
      <c r="B15" s="965"/>
      <c r="C15" s="49"/>
      <c r="D15" s="49"/>
      <c r="E15" s="256"/>
      <c r="F15" s="256"/>
      <c r="G15" s="243"/>
      <c r="H15" s="243"/>
      <c r="I15" s="17"/>
      <c r="J15" s="17">
        <v>2</v>
      </c>
      <c r="K15" s="17">
        <v>13</v>
      </c>
      <c r="L15" s="17"/>
      <c r="M15" s="17"/>
      <c r="N15" s="17"/>
      <c r="O15" s="17"/>
      <c r="P15" s="17"/>
      <c r="Q15" s="17">
        <v>3</v>
      </c>
      <c r="R15" s="17">
        <v>2</v>
      </c>
      <c r="S15" s="17"/>
      <c r="T15" s="17"/>
      <c r="U15" s="17"/>
      <c r="V15" s="17"/>
      <c r="W15" s="17"/>
      <c r="X15" s="17">
        <v>4</v>
      </c>
      <c r="Y15" s="17">
        <v>6</v>
      </c>
      <c r="Z15" s="17"/>
      <c r="AA15" s="17"/>
      <c r="AB15" s="17"/>
      <c r="AC15" s="17"/>
      <c r="AD15" s="17">
        <v>0</v>
      </c>
      <c r="AE15" s="17">
        <v>5</v>
      </c>
      <c r="AF15" s="17">
        <v>7</v>
      </c>
      <c r="AG15" s="17"/>
      <c r="AH15" s="17"/>
      <c r="AI15" s="17"/>
      <c r="AJ15" s="17"/>
      <c r="AK15" s="17"/>
      <c r="AL15" s="17">
        <v>31</v>
      </c>
      <c r="AM15" s="17">
        <v>34</v>
      </c>
      <c r="AN15" s="17"/>
      <c r="AO15" s="17"/>
      <c r="AP15" s="17"/>
      <c r="AQ15" s="17"/>
      <c r="AR15" s="17"/>
      <c r="AS15" s="17">
        <v>21</v>
      </c>
      <c r="AT15" s="17">
        <v>21</v>
      </c>
      <c r="AU15" s="17"/>
      <c r="AV15" s="17"/>
      <c r="AW15" s="17"/>
      <c r="AX15" s="17"/>
      <c r="AY15" s="17"/>
      <c r="AZ15" s="17">
        <v>1</v>
      </c>
      <c r="BA15" s="17">
        <v>2</v>
      </c>
      <c r="BB15" s="17"/>
      <c r="BC15" s="17"/>
      <c r="BD15" s="17"/>
      <c r="BE15" s="17"/>
      <c r="BF15" s="17"/>
      <c r="BG15" s="17">
        <v>0</v>
      </c>
      <c r="BH15" s="17">
        <v>0</v>
      </c>
      <c r="BI15" s="17"/>
      <c r="BJ15" s="17"/>
      <c r="BK15" s="17"/>
      <c r="BL15" s="17"/>
      <c r="BM15" s="17"/>
      <c r="BN15" s="17"/>
      <c r="BO15" s="17"/>
      <c r="BP15" s="17"/>
      <c r="BQ15" s="17"/>
      <c r="BR15" s="17"/>
      <c r="BS15" s="17"/>
      <c r="BT15" s="17"/>
      <c r="BU15" s="189">
        <f t="shared" si="0"/>
        <v>67</v>
      </c>
      <c r="BV15" s="189">
        <f t="shared" si="0"/>
        <v>85</v>
      </c>
      <c r="BW15" s="189">
        <f t="shared" si="1"/>
        <v>0</v>
      </c>
      <c r="BX15" s="189">
        <f t="shared" si="1"/>
        <v>0</v>
      </c>
      <c r="BY15" s="189">
        <f t="shared" si="1"/>
        <v>0</v>
      </c>
      <c r="BZ15" s="189">
        <f t="shared" si="1"/>
        <v>0</v>
      </c>
      <c r="CA15" s="189">
        <f>SUM(I15,P15,W15,AD15,AK15,AR15,AY15,BF15,BM15,BT15)</f>
        <v>0</v>
      </c>
      <c r="CB15" s="189">
        <f>SUM(BU15:CA15)</f>
        <v>152</v>
      </c>
      <c r="CC15" s="264" t="str">
        <f>IF(CB15&lt;=Table3!$CB$15, "", "Caution - Greater than  the Total in Table 3")</f>
        <v/>
      </c>
    </row>
    <row r="16" spans="1:81" ht="24" customHeight="1" x14ac:dyDescent="0.2">
      <c r="A16" s="1002" t="s">
        <v>122</v>
      </c>
      <c r="B16" s="965"/>
      <c r="C16" s="49"/>
      <c r="D16" s="49"/>
      <c r="E16" s="256"/>
      <c r="F16" s="256"/>
      <c r="G16" s="243"/>
      <c r="H16" s="243"/>
      <c r="I16" s="17"/>
      <c r="J16" s="17"/>
      <c r="K16" s="17"/>
      <c r="L16" s="17"/>
      <c r="M16" s="17"/>
      <c r="N16" s="17"/>
      <c r="O16" s="17"/>
      <c r="P16" s="17"/>
      <c r="Q16" s="17">
        <v>0</v>
      </c>
      <c r="R16" s="17">
        <v>0</v>
      </c>
      <c r="S16" s="17"/>
      <c r="T16" s="17"/>
      <c r="U16" s="17"/>
      <c r="V16" s="17"/>
      <c r="W16" s="17"/>
      <c r="X16" s="17">
        <v>0</v>
      </c>
      <c r="Y16" s="17">
        <v>0</v>
      </c>
      <c r="Z16" s="17"/>
      <c r="AA16" s="17"/>
      <c r="AB16" s="17"/>
      <c r="AC16" s="17"/>
      <c r="AD16" s="17">
        <v>0</v>
      </c>
      <c r="AE16" s="17">
        <v>0</v>
      </c>
      <c r="AF16" s="17">
        <v>0</v>
      </c>
      <c r="AG16" s="17"/>
      <c r="AH16" s="17"/>
      <c r="AI16" s="17"/>
      <c r="AJ16" s="17"/>
      <c r="AK16" s="17"/>
      <c r="AL16" s="17">
        <v>0</v>
      </c>
      <c r="AM16" s="17">
        <v>0</v>
      </c>
      <c r="AN16" s="17"/>
      <c r="AO16" s="17"/>
      <c r="AP16" s="17"/>
      <c r="AQ16" s="17"/>
      <c r="AR16" s="17"/>
      <c r="AS16" s="17">
        <v>0</v>
      </c>
      <c r="AT16" s="17">
        <v>0</v>
      </c>
      <c r="AU16" s="17"/>
      <c r="AV16" s="17"/>
      <c r="AW16" s="17"/>
      <c r="AX16" s="17"/>
      <c r="AY16" s="17"/>
      <c r="AZ16" s="17">
        <v>0</v>
      </c>
      <c r="BA16" s="17">
        <v>0</v>
      </c>
      <c r="BB16" s="17"/>
      <c r="BC16" s="17"/>
      <c r="BD16" s="17"/>
      <c r="BE16" s="17"/>
      <c r="BF16" s="17"/>
      <c r="BG16" s="17">
        <v>0</v>
      </c>
      <c r="BH16" s="17">
        <v>0</v>
      </c>
      <c r="BI16" s="17"/>
      <c r="BJ16" s="17"/>
      <c r="BK16" s="17"/>
      <c r="BL16" s="17"/>
      <c r="BM16" s="17"/>
      <c r="BN16" s="17"/>
      <c r="BO16" s="17"/>
      <c r="BP16" s="17"/>
      <c r="BQ16" s="17"/>
      <c r="BR16" s="17"/>
      <c r="BS16" s="17"/>
      <c r="BT16" s="17"/>
      <c r="BU16" s="189">
        <f t="shared" si="0"/>
        <v>0</v>
      </c>
      <c r="BV16" s="189">
        <f t="shared" si="0"/>
        <v>0</v>
      </c>
      <c r="BW16" s="189">
        <f t="shared" si="1"/>
        <v>0</v>
      </c>
      <c r="BX16" s="189">
        <f t="shared" si="1"/>
        <v>0</v>
      </c>
      <c r="BY16" s="189">
        <f t="shared" si="1"/>
        <v>0</v>
      </c>
      <c r="BZ16" s="189">
        <f t="shared" si="1"/>
        <v>0</v>
      </c>
      <c r="CA16" s="189">
        <f>SUM(I16,P16,W16,AD16,AK16,AR16,AY16,BF16,BM16,BT16)</f>
        <v>0</v>
      </c>
      <c r="CB16" s="189">
        <f>SUM(BU16:CA16)</f>
        <v>0</v>
      </c>
      <c r="CC16" s="264" t="str">
        <f>IF(CB16&lt;=Table3!$CB$16, "", "Caution - Greater than  the Total in Table 3")</f>
        <v/>
      </c>
    </row>
    <row r="17" spans="1:27" ht="29.25" customHeight="1" x14ac:dyDescent="0.2">
      <c r="A17" s="1009" t="s">
        <v>613</v>
      </c>
      <c r="B17" s="1010"/>
      <c r="C17" s="1030"/>
      <c r="D17" s="1030"/>
      <c r="E17" s="1030"/>
      <c r="F17" s="1030"/>
      <c r="G17" s="1030"/>
      <c r="H17" s="1030"/>
      <c r="I17" s="1030"/>
      <c r="J17" s="1030"/>
      <c r="K17" s="1030"/>
      <c r="L17" s="1030"/>
      <c r="M17" s="1030"/>
      <c r="N17" s="1030"/>
      <c r="O17" s="1030"/>
      <c r="P17" s="1030"/>
      <c r="Q17" s="1030"/>
      <c r="R17" s="1030"/>
      <c r="S17" s="1030"/>
      <c r="T17" s="266"/>
      <c r="U17" s="266"/>
      <c r="V17" s="266"/>
      <c r="W17" s="266"/>
      <c r="X17" s="266"/>
      <c r="Y17" s="266"/>
      <c r="Z17" s="266"/>
      <c r="AA17" s="266"/>
    </row>
    <row r="18" spans="1:27" ht="29.25" customHeight="1" x14ac:dyDescent="0.2">
      <c r="A18" s="1009" t="s">
        <v>748</v>
      </c>
      <c r="B18" s="1010"/>
      <c r="C18" s="1030"/>
      <c r="D18" s="1030"/>
      <c r="E18" s="1030"/>
      <c r="F18" s="1030"/>
      <c r="G18" s="1030"/>
      <c r="H18" s="1030"/>
      <c r="I18" s="1030"/>
      <c r="J18" s="1030"/>
      <c r="K18" s="1030"/>
      <c r="L18" s="1030"/>
      <c r="M18" s="1030"/>
      <c r="N18" s="1030"/>
      <c r="O18" s="1030"/>
      <c r="P18" s="1030"/>
      <c r="Q18" s="1030"/>
      <c r="R18" s="1030"/>
      <c r="S18" s="1030"/>
      <c r="T18" s="268"/>
      <c r="U18" s="268"/>
      <c r="V18" s="268"/>
      <c r="W18" s="268"/>
      <c r="X18" s="268"/>
      <c r="Y18" s="268"/>
      <c r="Z18" s="268"/>
      <c r="AA18" s="268"/>
    </row>
    <row r="19" spans="1:27" ht="29.25" customHeight="1" x14ac:dyDescent="0.2">
      <c r="A19" s="1009" t="s">
        <v>110</v>
      </c>
      <c r="B19" s="1010"/>
      <c r="C19" s="1030" t="s">
        <v>991</v>
      </c>
      <c r="D19" s="1030"/>
      <c r="E19" s="1030"/>
      <c r="F19" s="1030"/>
      <c r="G19" s="1030"/>
      <c r="H19" s="1030"/>
      <c r="I19" s="1030"/>
      <c r="J19" s="1030"/>
      <c r="K19" s="1030"/>
      <c r="L19" s="1030"/>
      <c r="M19" s="1030"/>
      <c r="N19" s="1030"/>
      <c r="O19" s="1030"/>
      <c r="P19" s="1030"/>
      <c r="Q19" s="1030"/>
      <c r="R19" s="1030"/>
      <c r="S19" s="1030"/>
      <c r="T19" s="268"/>
      <c r="U19" s="268"/>
      <c r="V19" s="268"/>
      <c r="W19" s="268"/>
      <c r="X19" s="268"/>
      <c r="Y19" s="268"/>
      <c r="Z19" s="268"/>
      <c r="AA19" s="268"/>
    </row>
    <row r="20" spans="1:27" ht="24.75" customHeight="1" x14ac:dyDescent="0.2">
      <c r="A20" s="1178" t="s">
        <v>749</v>
      </c>
      <c r="B20" s="1178"/>
      <c r="C20" s="1179"/>
      <c r="D20" s="1179"/>
      <c r="E20" s="1179"/>
      <c r="F20" s="1179"/>
      <c r="G20" s="1179"/>
      <c r="H20" s="1179"/>
      <c r="I20" s="1179"/>
      <c r="J20" s="1179"/>
      <c r="K20" s="1179"/>
      <c r="L20" s="1179"/>
      <c r="M20" s="1179"/>
      <c r="N20" s="1179"/>
      <c r="O20" s="1179"/>
      <c r="P20" s="1179"/>
      <c r="Q20" s="1179"/>
      <c r="R20" s="1179"/>
      <c r="S20" s="269"/>
      <c r="T20" s="269"/>
      <c r="U20" s="269"/>
      <c r="V20" s="269"/>
      <c r="W20" s="269"/>
      <c r="X20" s="269"/>
      <c r="Y20" s="269"/>
      <c r="Z20" s="269"/>
      <c r="AA20" s="269"/>
    </row>
    <row r="21" spans="1:27" ht="7.5" customHeight="1" x14ac:dyDescent="0.2"/>
    <row r="22" spans="1:27" ht="15.75" x14ac:dyDescent="0.25">
      <c r="A22" s="270" t="s">
        <v>123</v>
      </c>
      <c r="B22" s="270"/>
    </row>
    <row r="23" spans="1:27" ht="12.75" customHeight="1" x14ac:dyDescent="0.2">
      <c r="A23" s="271">
        <v>1</v>
      </c>
      <c r="B23" s="1177" t="s">
        <v>124</v>
      </c>
      <c r="C23" s="1177"/>
      <c r="D23" s="1177"/>
      <c r="E23" s="1177"/>
      <c r="F23" s="1177"/>
      <c r="G23" s="1177"/>
      <c r="H23" s="1177"/>
      <c r="I23" s="1177"/>
      <c r="J23" s="1177"/>
      <c r="K23" s="1177"/>
      <c r="L23" s="1177"/>
      <c r="M23" s="1177"/>
      <c r="N23" s="1177"/>
      <c r="O23" s="1177"/>
      <c r="P23" s="1177"/>
      <c r="Q23" s="1177"/>
      <c r="R23" s="1177"/>
      <c r="S23" s="272"/>
      <c r="T23" s="272"/>
      <c r="U23" s="272"/>
      <c r="V23" s="272"/>
      <c r="W23" s="272"/>
      <c r="X23" s="272"/>
      <c r="Y23" s="272"/>
      <c r="Z23" s="272"/>
      <c r="AA23" s="272"/>
    </row>
    <row r="24" spans="1:27" ht="12.75" customHeight="1" x14ac:dyDescent="0.2">
      <c r="A24" s="271">
        <v>2</v>
      </c>
      <c r="B24" s="1177" t="s">
        <v>125</v>
      </c>
      <c r="C24" s="1177"/>
      <c r="D24" s="1177"/>
      <c r="E24" s="1177"/>
      <c r="F24" s="1177"/>
      <c r="G24" s="1177"/>
      <c r="H24" s="1177"/>
      <c r="I24" s="1177"/>
      <c r="J24" s="1177"/>
      <c r="K24" s="1177"/>
      <c r="L24" s="1177"/>
      <c r="M24" s="1177"/>
      <c r="N24" s="1177"/>
      <c r="O24" s="1177"/>
      <c r="P24" s="1177"/>
      <c r="Q24" s="1177"/>
      <c r="R24" s="1177"/>
      <c r="S24" s="272"/>
      <c r="T24" s="272"/>
      <c r="U24" s="272"/>
      <c r="V24" s="272"/>
      <c r="W24" s="272"/>
      <c r="X24" s="272"/>
      <c r="Y24" s="272"/>
      <c r="Z24" s="272"/>
      <c r="AA24" s="272"/>
    </row>
    <row r="25" spans="1:27" ht="12.75" customHeight="1" x14ac:dyDescent="0.2">
      <c r="A25" s="271">
        <v>3</v>
      </c>
      <c r="B25" s="1177" t="s">
        <v>126</v>
      </c>
      <c r="C25" s="1177"/>
      <c r="D25" s="1177"/>
      <c r="E25" s="1177"/>
      <c r="F25" s="1177"/>
      <c r="G25" s="1177"/>
      <c r="H25" s="1177"/>
      <c r="I25" s="1177"/>
      <c r="J25" s="1177"/>
      <c r="K25" s="1177"/>
      <c r="L25" s="1177"/>
      <c r="M25" s="1177"/>
      <c r="N25" s="1177"/>
      <c r="O25" s="1177"/>
      <c r="P25" s="1177"/>
      <c r="Q25" s="1177"/>
      <c r="R25" s="1177"/>
      <c r="S25" s="272"/>
      <c r="T25" s="272"/>
      <c r="U25" s="272"/>
      <c r="V25" s="272"/>
      <c r="W25" s="272"/>
      <c r="X25" s="272"/>
      <c r="Y25" s="272"/>
      <c r="Z25" s="272"/>
      <c r="AA25" s="272"/>
    </row>
    <row r="26" spans="1:27" ht="24.75" customHeight="1" x14ac:dyDescent="0.2">
      <c r="A26" s="273">
        <v>4</v>
      </c>
      <c r="B26" s="1177" t="s">
        <v>127</v>
      </c>
      <c r="C26" s="1177"/>
      <c r="D26" s="1177"/>
      <c r="E26" s="1177"/>
      <c r="F26" s="1177"/>
      <c r="G26" s="1177"/>
      <c r="H26" s="1177"/>
      <c r="I26" s="1177"/>
      <c r="J26" s="1177"/>
      <c r="K26" s="1177"/>
      <c r="L26" s="1177"/>
      <c r="M26" s="1177"/>
      <c r="N26" s="1177"/>
      <c r="O26" s="1177"/>
      <c r="P26" s="1177"/>
      <c r="Q26" s="1177"/>
      <c r="R26" s="1177"/>
      <c r="S26" s="272"/>
      <c r="T26" s="272"/>
      <c r="U26" s="272"/>
      <c r="V26" s="272"/>
      <c r="W26" s="272"/>
      <c r="X26" s="272"/>
      <c r="Y26" s="272"/>
      <c r="Z26" s="272"/>
      <c r="AA26" s="272"/>
    </row>
    <row r="27" spans="1:27" ht="12.75" customHeight="1" x14ac:dyDescent="0.2">
      <c r="A27" s="271">
        <v>5</v>
      </c>
      <c r="B27" s="1177" t="s">
        <v>128</v>
      </c>
      <c r="C27" s="1177"/>
      <c r="D27" s="1177"/>
      <c r="E27" s="1177"/>
      <c r="F27" s="1177"/>
      <c r="G27" s="1177"/>
      <c r="H27" s="1177"/>
      <c r="I27" s="1177"/>
      <c r="J27" s="1177"/>
      <c r="K27" s="1177"/>
      <c r="L27" s="1177"/>
      <c r="M27" s="1177"/>
      <c r="N27" s="1177"/>
      <c r="O27" s="1177"/>
      <c r="P27" s="1177"/>
      <c r="Q27" s="1177"/>
      <c r="R27" s="1177"/>
      <c r="S27" s="272"/>
      <c r="T27" s="272"/>
      <c r="U27" s="272"/>
      <c r="V27" s="272"/>
      <c r="W27" s="272"/>
      <c r="X27" s="272"/>
      <c r="Y27" s="272"/>
      <c r="Z27" s="272"/>
      <c r="AA27" s="272"/>
    </row>
    <row r="28" spans="1:27" ht="38.25" customHeight="1" x14ac:dyDescent="0.2">
      <c r="A28" s="271">
        <v>6</v>
      </c>
      <c r="B28" s="1177" t="s">
        <v>322</v>
      </c>
      <c r="C28" s="1177"/>
      <c r="D28" s="1177"/>
      <c r="E28" s="1177"/>
      <c r="F28" s="1177"/>
      <c r="G28" s="1177"/>
      <c r="H28" s="1177"/>
      <c r="I28" s="1177"/>
      <c r="J28" s="1177"/>
      <c r="K28" s="1177"/>
      <c r="L28" s="1177"/>
      <c r="M28" s="1177"/>
      <c r="N28" s="1177"/>
      <c r="O28" s="1177"/>
      <c r="P28" s="1177"/>
      <c r="Q28" s="1177"/>
      <c r="R28" s="1177"/>
      <c r="S28" s="272"/>
      <c r="T28" s="272"/>
      <c r="U28" s="272"/>
      <c r="V28" s="272"/>
      <c r="W28" s="272"/>
      <c r="X28" s="272"/>
      <c r="Y28" s="272"/>
      <c r="Z28" s="272"/>
      <c r="AA28" s="272"/>
    </row>
  </sheetData>
  <mergeCells count="37">
    <mergeCell ref="A3:O3"/>
    <mergeCell ref="A9:B9"/>
    <mergeCell ref="C9:S9"/>
    <mergeCell ref="A7:B7"/>
    <mergeCell ref="A8:B8"/>
    <mergeCell ref="D8:J8"/>
    <mergeCell ref="L8:S8"/>
    <mergeCell ref="A13:B13"/>
    <mergeCell ref="A10:B11"/>
    <mergeCell ref="A14:B14"/>
    <mergeCell ref="A15:B15"/>
    <mergeCell ref="BN10:BT10"/>
    <mergeCell ref="AS10:AY10"/>
    <mergeCell ref="AZ10:BF10"/>
    <mergeCell ref="BG10:BM10"/>
    <mergeCell ref="A12:B12"/>
    <mergeCell ref="A17:B17"/>
    <mergeCell ref="B24:R24"/>
    <mergeCell ref="A18:B18"/>
    <mergeCell ref="A19:B19"/>
    <mergeCell ref="A16:B16"/>
    <mergeCell ref="B26:R26"/>
    <mergeCell ref="B27:R27"/>
    <mergeCell ref="B25:R25"/>
    <mergeCell ref="A20:R20"/>
    <mergeCell ref="B28:R28"/>
    <mergeCell ref="B23:R23"/>
    <mergeCell ref="BU10:CB10"/>
    <mergeCell ref="C17:S17"/>
    <mergeCell ref="C18:S18"/>
    <mergeCell ref="C19:S19"/>
    <mergeCell ref="C10:I10"/>
    <mergeCell ref="J10:P10"/>
    <mergeCell ref="Q10:W10"/>
    <mergeCell ref="X10:AD10"/>
    <mergeCell ref="AE10:AK10"/>
    <mergeCell ref="AL10:AR10"/>
  </mergeCells>
  <conditionalFormatting sqref="BU12:BU16">
    <cfRule type="cellIs" dxfId="70" priority="8" stopIfTrue="1" operator="greaterThan">
      <formula>totalf_14_t</formula>
    </cfRule>
  </conditionalFormatting>
  <conditionalFormatting sqref="BV12:BV16">
    <cfRule type="cellIs" dxfId="69" priority="7" stopIfTrue="1" operator="greaterThan">
      <formula>totalm_14_t</formula>
    </cfRule>
  </conditionalFormatting>
  <conditionalFormatting sqref="BW12:BW16">
    <cfRule type="cellIs" dxfId="68" priority="6" stopIfTrue="1" operator="greaterThan">
      <formula>totaltw_14_t</formula>
    </cfRule>
  </conditionalFormatting>
  <conditionalFormatting sqref="BX12:BX16">
    <cfRule type="cellIs" dxfId="67" priority="5" stopIfTrue="1" operator="greaterThan">
      <formula>totaltm_14_t</formula>
    </cfRule>
  </conditionalFormatting>
  <conditionalFormatting sqref="BY12:BY16">
    <cfRule type="cellIs" dxfId="66" priority="4" stopIfTrue="1" operator="greaterThan">
      <formula>totalgnc_14_t</formula>
    </cfRule>
  </conditionalFormatting>
  <conditionalFormatting sqref="BZ12:BZ16">
    <cfRule type="cellIs" dxfId="65" priority="3" stopIfTrue="1" operator="greaterThan">
      <formula>totalO_14_t</formula>
    </cfRule>
  </conditionalFormatting>
  <conditionalFormatting sqref="CA12:CA16">
    <cfRule type="cellIs" dxfId="64" priority="2" stopIfTrue="1" operator="greaterThan">
      <formula>na_14_t</formula>
    </cfRule>
  </conditionalFormatting>
  <conditionalFormatting sqref="CB12:CB16">
    <cfRule type="cellIs" dxfId="63" priority="1" stopIfTrue="1" operator="greaterThan">
      <formula>t_14_t</formula>
    </cfRule>
  </conditionalFormatting>
  <dataValidations count="14">
    <dataValidation type="textLength" operator="lessThanOrEqual" allowBlank="1" showInputMessage="1" showErrorMessage="1" error="The note you are trying to enter is too long for this field (greater than 255 characters). Please use the General Comments sheet for this note!" sqref="C17:C19 D18:R19" xr:uid="{D8EB0F9D-97AD-41A2-ADD9-3538767ED74E}">
      <formula1>255</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C9:S9" xr:uid="{471E53E6-279C-426D-A400-7B69BF9FF9CD}">
      <formula1>2</formula1>
    </dataValidation>
    <dataValidation type="date" operator="greaterThan" allowBlank="1" showInputMessage="1" showErrorMessage="1" errorTitle="INVALID DATE!" error="Report Period End Date cannot be before Begin Date." sqref="L8:S8" xr:uid="{A5B44384-0869-4255-99B9-ACF102B82138}">
      <formula1>D8</formula1>
    </dataValidation>
    <dataValidation type="date" operator="greaterThanOrEqual" allowBlank="1" showInputMessage="1" showErrorMessage="1" errorTitle="INVALID DATE!" error="Please enter a valid Start Date." sqref="D8:J8" xr:uid="{534EA838-4B21-4480-A4AC-328FA98DF623}">
      <formula1>43466</formula1>
    </dataValidation>
    <dataValidation type="whole" allowBlank="1" showErrorMessage="1" errorTitle="Caution!" error="This is a numeric field. Please enter whole numbers only!" promptTitle="Caution" prompt="Do Not  Enter Data for Hispanic if already added in Table 2A" sqref="C12:D16 O12:BT16 I12:N16" xr:uid="{62CF09C8-AFAE-43AF-9E07-8443B11E23CD}">
      <formula1>0</formula1>
      <formula2>1000000</formula2>
    </dataValidation>
    <dataValidation type="custom" allowBlank="1" showInputMessage="1" showErrorMessage="1" promptTitle="CAUTION" prompt="IF RED, number is greater than total clients with SMI (as reported on Table 14A)" sqref="CB12:CB16" xr:uid="{D2FE52FD-04A0-4349-A3A6-C0B7E71ADC3C}">
      <formula1>"None"</formula1>
    </dataValidation>
    <dataValidation type="custom" allowBlank="1" showInputMessage="1" showErrorMessage="1" promptTitle="CAUTION" prompt="IF RED, number is greater than total female clients with SMI (as reported on Table 14A)" sqref="BU12:BU16" xr:uid="{4BF1F851-7071-4626-9DBF-A29C857C9E10}">
      <formula1>"None"</formula1>
    </dataValidation>
    <dataValidation type="custom" allowBlank="1" showInputMessage="1" showErrorMessage="1" promptTitle="CAUTION" prompt="IF RED, number is greater than total male clients with SMI (as reported on Table 14A)" sqref="BV12:BV16" xr:uid="{515C43AB-9571-49A5-A030-057F4DD60BF1}">
      <formula1>"None"</formula1>
    </dataValidation>
    <dataValidation type="custom" allowBlank="1" showInputMessage="1" showErrorMessage="1" promptTitle="CAUTION" prompt="IF RED, number is greater than total trans woman clients with SMI (as reported on Table 14A)" sqref="BW12:BW16" xr:uid="{84EC9509-4CED-42D4-BE51-25BC861A3EAD}">
      <formula1>"None"</formula1>
    </dataValidation>
    <dataValidation type="custom" allowBlank="1" showInputMessage="1" showErrorMessage="1" promptTitle="CAUTION" prompt="IF RED, number is greater than total trans man clients with SMI (as reported on Table 14A)" sqref="BX12:BX16" xr:uid="{A7E3D751-CE75-4CD8-A750-A24AD04110FA}">
      <formula1>"None"</formula1>
    </dataValidation>
    <dataValidation type="custom" allowBlank="1" showInputMessage="1" showErrorMessage="1" promptTitle="CAUTION" prompt="IF RED, number is greater than total gender non-conforming clients with SMI (as reported on Table 14A)" sqref="BY12:BY16" xr:uid="{73632E59-650A-4990-B9B5-7795DBD2022B}">
      <formula1>"None"</formula1>
    </dataValidation>
    <dataValidation type="custom" allowBlank="1" showInputMessage="1" showErrorMessage="1" promptTitle="CAUTION" prompt="IF RED, number is greater than total clients whose gender is other with SMI (as reported on Table 14A)" sqref="BZ12:BZ16" xr:uid="{693FF194-ED7C-4DB5-A4CA-DE6295A42C8C}">
      <formula1>"None"</formula1>
    </dataValidation>
    <dataValidation type="custom" allowBlank="1" showInputMessage="1" showErrorMessage="1" promptTitle="CAUTION" prompt="IF RED, number is greater than total clients whose gender is N/A with SMI (as reported on Table 14A)" sqref="CA12:CA16" xr:uid="{644E0A25-EC3A-4687-B75A-A06849419502}">
      <formula1>"None"</formula1>
    </dataValidation>
    <dataValidation type="custom" allowBlank="1" showInputMessage="1" showErrorMessage="1" errorTitle="Caution!" error="Data entered in blacked-out cells, please remove this data." sqref="E12:H16" xr:uid="{1FBF6538-4D67-4D12-88D1-E4A113DB6175}">
      <formula1>"None"</formula1>
    </dataValidation>
  </dataValidations>
  <pageMargins left="0.75" right="0.75" top="1" bottom="1" header="0.5" footer="0.5"/>
  <pageSetup scale="96" orientation="portrait" r:id="rId1"/>
  <headerFooter alignWithMargins="0">
    <oddFooter>&amp;LFY 2024 Uniform Reporting System (URS)</oddFooter>
  </headerFooter>
  <colBreaks count="1" manualBreakCount="1">
    <brk id="32"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2C60-C6E3-4D83-AF3B-3016D0378AC7}">
  <sheetPr codeName="Sheet24"/>
  <dimension ref="A1:Y77"/>
  <sheetViews>
    <sheetView showGridLines="0" topLeftCell="A3" zoomScaleNormal="100" zoomScaleSheetLayoutView="100" workbookViewId="0">
      <selection activeCell="L15" sqref="L15"/>
    </sheetView>
  </sheetViews>
  <sheetFormatPr defaultColWidth="8.85546875" defaultRowHeight="12.75" x14ac:dyDescent="0.2"/>
  <cols>
    <col min="1" max="1" width="32.28515625" style="468" customWidth="1"/>
    <col min="2" max="2" width="9.28515625" style="463" customWidth="1"/>
    <col min="3" max="3" width="6.7109375" style="463" customWidth="1"/>
    <col min="4" max="4" width="9.7109375" style="463" customWidth="1"/>
    <col min="5" max="5" width="9.28515625" style="463" customWidth="1"/>
    <col min="6" max="6" width="9.7109375" style="463" customWidth="1"/>
    <col min="7" max="7" width="10.140625" style="463" customWidth="1"/>
    <col min="8" max="8" width="10.7109375" style="463" customWidth="1"/>
    <col min="9" max="9" width="11.28515625" style="463" customWidth="1"/>
    <col min="10" max="10" width="9.28515625" style="463" customWidth="1"/>
    <col min="11" max="11" width="10.42578125" style="463" customWidth="1"/>
    <col min="12" max="12" width="8" style="463" customWidth="1"/>
    <col min="13" max="21" width="9.140625" style="463" customWidth="1"/>
    <col min="22" max="16384" width="8.85546875" style="463"/>
  </cols>
  <sheetData>
    <row r="1" spans="1:13" x14ac:dyDescent="0.2">
      <c r="A1" s="462" t="s">
        <v>625</v>
      </c>
    </row>
    <row r="2" spans="1:13" x14ac:dyDescent="0.2">
      <c r="A2" s="6"/>
    </row>
    <row r="3" spans="1:13" s="464" customFormat="1" ht="53.25" customHeight="1" x14ac:dyDescent="0.2">
      <c r="A3" s="975" t="s">
        <v>624</v>
      </c>
      <c r="B3" s="975"/>
      <c r="C3" s="975"/>
      <c r="D3" s="975"/>
      <c r="E3" s="975"/>
      <c r="F3" s="975"/>
      <c r="G3" s="975"/>
      <c r="H3" s="975"/>
      <c r="I3" s="975"/>
      <c r="J3" s="1188"/>
      <c r="K3" s="1188"/>
    </row>
    <row r="4" spans="1:13" s="464" customFormat="1" ht="12" x14ac:dyDescent="0.2">
      <c r="A4" s="465"/>
      <c r="B4" s="466"/>
      <c r="C4" s="466"/>
      <c r="D4" s="466"/>
      <c r="E4" s="466"/>
      <c r="F4" s="466"/>
      <c r="G4" s="466"/>
      <c r="H4" s="466"/>
      <c r="I4" s="466"/>
      <c r="J4" s="466"/>
      <c r="K4" s="466"/>
    </row>
    <row r="5" spans="1:13" s="464" customFormat="1" ht="12" x14ac:dyDescent="0.2"/>
    <row r="6" spans="1:13" s="426" customFormat="1" ht="8.25" customHeight="1" x14ac:dyDescent="0.2"/>
    <row r="7" spans="1:13" s="426" customFormat="1" ht="18" customHeight="1" x14ac:dyDescent="0.25">
      <c r="A7" s="427" t="s">
        <v>80</v>
      </c>
    </row>
    <row r="8" spans="1:13" s="426" customFormat="1" ht="8.25" customHeight="1" x14ac:dyDescent="0.2"/>
    <row r="9" spans="1:13" s="464" customFormat="1" ht="8.1" customHeight="1" x14ac:dyDescent="0.2">
      <c r="A9" s="467"/>
      <c r="B9" s="467"/>
      <c r="C9" s="467"/>
      <c r="D9" s="467"/>
      <c r="E9" s="467"/>
      <c r="F9" s="467"/>
      <c r="G9" s="467"/>
      <c r="H9" s="467"/>
      <c r="I9" s="467"/>
    </row>
    <row r="10" spans="1:13" s="464" customFormat="1" x14ac:dyDescent="0.2">
      <c r="A10" s="468" t="s">
        <v>304</v>
      </c>
    </row>
    <row r="11" spans="1:13" x14ac:dyDescent="0.2">
      <c r="A11" s="469" t="s">
        <v>305</v>
      </c>
    </row>
    <row r="12" spans="1:13" x14ac:dyDescent="0.2">
      <c r="A12" s="470" t="s">
        <v>382</v>
      </c>
      <c r="B12" s="471" t="s">
        <v>82</v>
      </c>
      <c r="C12" s="1189">
        <v>45108</v>
      </c>
      <c r="D12" s="1189"/>
      <c r="E12" s="1189"/>
      <c r="F12" s="1189"/>
      <c r="G12" s="471" t="s">
        <v>74</v>
      </c>
      <c r="H12" s="1190">
        <v>45473</v>
      </c>
      <c r="I12" s="1191"/>
      <c r="J12" s="1191"/>
      <c r="K12" s="1191"/>
      <c r="L12" s="1192"/>
    </row>
    <row r="13" spans="1:13" x14ac:dyDescent="0.2">
      <c r="A13" s="470" t="s">
        <v>75</v>
      </c>
      <c r="B13" s="1193" t="s">
        <v>921</v>
      </c>
      <c r="C13" s="1193"/>
      <c r="D13" s="1193"/>
      <c r="E13" s="1193"/>
      <c r="F13" s="1193"/>
      <c r="G13" s="1193"/>
      <c r="H13" s="1193"/>
      <c r="I13" s="1193"/>
      <c r="J13" s="1193"/>
      <c r="K13" s="1193"/>
      <c r="L13" s="1194"/>
    </row>
    <row r="14" spans="1:13" s="464" customFormat="1" ht="42.75" customHeight="1" x14ac:dyDescent="0.2">
      <c r="A14" s="472"/>
      <c r="B14" s="473" t="s">
        <v>306</v>
      </c>
      <c r="C14" s="835" t="s">
        <v>307</v>
      </c>
      <c r="D14" s="473" t="s">
        <v>308</v>
      </c>
      <c r="E14" s="473" t="s">
        <v>309</v>
      </c>
      <c r="F14" s="473" t="s">
        <v>616</v>
      </c>
      <c r="G14" s="473" t="s">
        <v>310</v>
      </c>
      <c r="H14" s="473" t="s">
        <v>311</v>
      </c>
      <c r="I14" s="473" t="s">
        <v>312</v>
      </c>
      <c r="J14" s="473" t="s">
        <v>95</v>
      </c>
      <c r="K14" s="473" t="s">
        <v>94</v>
      </c>
      <c r="L14" s="474" t="s">
        <v>83</v>
      </c>
    </row>
    <row r="15" spans="1:13" x14ac:dyDescent="0.2">
      <c r="A15" s="905" t="s">
        <v>617</v>
      </c>
      <c r="B15" s="83">
        <v>983</v>
      </c>
      <c r="C15" s="83">
        <v>127</v>
      </c>
      <c r="D15" s="83">
        <v>7</v>
      </c>
      <c r="E15" s="83">
        <v>1</v>
      </c>
      <c r="F15" s="83">
        <v>1</v>
      </c>
      <c r="G15" s="83">
        <v>0</v>
      </c>
      <c r="H15" s="83">
        <v>0</v>
      </c>
      <c r="I15" s="83">
        <v>3</v>
      </c>
      <c r="J15" s="83">
        <v>20</v>
      </c>
      <c r="K15" s="83">
        <v>145</v>
      </c>
      <c r="L15" s="194">
        <f>SUM(B15:K15)</f>
        <v>1287</v>
      </c>
      <c r="M15" s="475"/>
    </row>
    <row r="16" spans="1:13" x14ac:dyDescent="0.2">
      <c r="A16" s="906" t="s">
        <v>618</v>
      </c>
      <c r="B16" s="83">
        <v>9587</v>
      </c>
      <c r="C16" s="83">
        <v>480</v>
      </c>
      <c r="D16" s="83">
        <v>73</v>
      </c>
      <c r="E16" s="83">
        <v>1</v>
      </c>
      <c r="F16" s="83">
        <v>10</v>
      </c>
      <c r="G16" s="83">
        <v>1</v>
      </c>
      <c r="H16" s="83">
        <v>3</v>
      </c>
      <c r="I16" s="83">
        <v>28</v>
      </c>
      <c r="J16" s="83">
        <v>122</v>
      </c>
      <c r="K16" s="83">
        <v>723</v>
      </c>
      <c r="L16" s="194">
        <f t="shared" ref="L16:L21" si="0">SUM(B16:K16)</f>
        <v>11028</v>
      </c>
      <c r="M16" s="475"/>
    </row>
    <row r="17" spans="1:13" x14ac:dyDescent="0.2">
      <c r="A17" s="905" t="s">
        <v>332</v>
      </c>
      <c r="B17" s="83">
        <v>8695</v>
      </c>
      <c r="C17" s="83">
        <v>268</v>
      </c>
      <c r="D17" s="83">
        <v>85</v>
      </c>
      <c r="E17" s="83">
        <v>2</v>
      </c>
      <c r="F17" s="83">
        <v>69</v>
      </c>
      <c r="G17" s="83">
        <v>19</v>
      </c>
      <c r="H17" s="83">
        <v>24</v>
      </c>
      <c r="I17" s="83">
        <v>81</v>
      </c>
      <c r="J17" s="83">
        <v>105</v>
      </c>
      <c r="K17" s="83">
        <v>719</v>
      </c>
      <c r="L17" s="194">
        <f t="shared" si="0"/>
        <v>10067</v>
      </c>
      <c r="M17" s="475"/>
    </row>
    <row r="18" spans="1:13" x14ac:dyDescent="0.2">
      <c r="A18" s="905" t="s">
        <v>131</v>
      </c>
      <c r="B18" s="83">
        <v>2508</v>
      </c>
      <c r="C18" s="83">
        <v>28</v>
      </c>
      <c r="D18" s="83">
        <v>29</v>
      </c>
      <c r="E18" s="83">
        <v>5</v>
      </c>
      <c r="F18" s="83">
        <v>12</v>
      </c>
      <c r="G18" s="83">
        <v>5</v>
      </c>
      <c r="H18" s="83">
        <v>40</v>
      </c>
      <c r="I18" s="83">
        <v>23</v>
      </c>
      <c r="J18" s="83">
        <v>103</v>
      </c>
      <c r="K18" s="83">
        <v>314</v>
      </c>
      <c r="L18" s="194">
        <f t="shared" si="0"/>
        <v>3067</v>
      </c>
      <c r="M18" s="475"/>
    </row>
    <row r="19" spans="1:13" x14ac:dyDescent="0.2">
      <c r="A19" s="905" t="s">
        <v>619</v>
      </c>
      <c r="B19" s="83">
        <v>2459</v>
      </c>
      <c r="C19" s="83">
        <v>14</v>
      </c>
      <c r="D19" s="83">
        <v>51</v>
      </c>
      <c r="E19" s="83">
        <v>1</v>
      </c>
      <c r="F19" s="83">
        <v>0</v>
      </c>
      <c r="G19" s="83">
        <v>3</v>
      </c>
      <c r="H19" s="83">
        <v>80</v>
      </c>
      <c r="I19" s="83">
        <v>53</v>
      </c>
      <c r="J19" s="83">
        <v>88</v>
      </c>
      <c r="K19" s="83">
        <v>322</v>
      </c>
      <c r="L19" s="194">
        <f t="shared" si="0"/>
        <v>3071</v>
      </c>
      <c r="M19" s="475"/>
    </row>
    <row r="20" spans="1:13" x14ac:dyDescent="0.2">
      <c r="A20" s="905" t="s">
        <v>620</v>
      </c>
      <c r="B20" s="83">
        <v>14245</v>
      </c>
      <c r="C20" s="83">
        <v>32</v>
      </c>
      <c r="D20" s="83">
        <v>505</v>
      </c>
      <c r="E20" s="83">
        <v>18</v>
      </c>
      <c r="F20" s="83">
        <v>0</v>
      </c>
      <c r="G20" s="83">
        <v>68</v>
      </c>
      <c r="H20" s="83">
        <v>618</v>
      </c>
      <c r="I20" s="83">
        <v>541</v>
      </c>
      <c r="J20" s="83">
        <v>469</v>
      </c>
      <c r="K20" s="83">
        <v>1728</v>
      </c>
      <c r="L20" s="194">
        <f t="shared" si="0"/>
        <v>18224</v>
      </c>
      <c r="M20" s="475"/>
    </row>
    <row r="21" spans="1:13" x14ac:dyDescent="0.2">
      <c r="A21" s="905" t="s">
        <v>621</v>
      </c>
      <c r="B21" s="83">
        <v>10846</v>
      </c>
      <c r="C21" s="83">
        <v>26</v>
      </c>
      <c r="D21" s="83">
        <v>622</v>
      </c>
      <c r="E21" s="83">
        <v>14</v>
      </c>
      <c r="F21" s="83">
        <v>1</v>
      </c>
      <c r="G21" s="83">
        <v>43</v>
      </c>
      <c r="H21" s="83">
        <v>206</v>
      </c>
      <c r="I21" s="83">
        <v>321</v>
      </c>
      <c r="J21" s="83">
        <v>325</v>
      </c>
      <c r="K21" s="83">
        <v>964</v>
      </c>
      <c r="L21" s="194">
        <f t="shared" si="0"/>
        <v>13368</v>
      </c>
      <c r="M21" s="475"/>
    </row>
    <row r="22" spans="1:13" x14ac:dyDescent="0.2">
      <c r="A22" s="905" t="s">
        <v>333</v>
      </c>
      <c r="B22" s="83">
        <v>1920</v>
      </c>
      <c r="C22" s="83">
        <v>13</v>
      </c>
      <c r="D22" s="83">
        <v>147</v>
      </c>
      <c r="E22" s="83">
        <v>1</v>
      </c>
      <c r="F22" s="83">
        <v>0</v>
      </c>
      <c r="G22" s="83">
        <v>8</v>
      </c>
      <c r="H22" s="83">
        <v>20</v>
      </c>
      <c r="I22" s="83">
        <v>26</v>
      </c>
      <c r="J22" s="83">
        <v>49</v>
      </c>
      <c r="K22" s="83">
        <v>141</v>
      </c>
      <c r="L22" s="194">
        <f>SUM(B22:K22)</f>
        <v>2325</v>
      </c>
      <c r="M22" s="475"/>
    </row>
    <row r="23" spans="1:13" x14ac:dyDescent="0.2">
      <c r="A23" s="907" t="s">
        <v>334</v>
      </c>
      <c r="B23" s="83">
        <v>426</v>
      </c>
      <c r="C23" s="83">
        <v>0</v>
      </c>
      <c r="D23" s="83">
        <v>35</v>
      </c>
      <c r="E23" s="83">
        <v>1</v>
      </c>
      <c r="F23" s="83">
        <v>0</v>
      </c>
      <c r="G23" s="83">
        <v>3</v>
      </c>
      <c r="H23" s="83">
        <v>1</v>
      </c>
      <c r="I23" s="83">
        <v>4</v>
      </c>
      <c r="J23" s="83">
        <v>13</v>
      </c>
      <c r="K23" s="83">
        <v>32</v>
      </c>
      <c r="L23" s="194">
        <f>SUM(B23:K23)</f>
        <v>515</v>
      </c>
      <c r="M23" s="475"/>
    </row>
    <row r="24" spans="1:13" x14ac:dyDescent="0.2">
      <c r="A24" s="476" t="s">
        <v>94</v>
      </c>
      <c r="B24" s="83">
        <v>3</v>
      </c>
      <c r="C24" s="83">
        <v>0</v>
      </c>
      <c r="D24" s="83">
        <v>0</v>
      </c>
      <c r="E24" s="83">
        <v>0</v>
      </c>
      <c r="F24" s="83">
        <v>0</v>
      </c>
      <c r="G24" s="83">
        <v>0</v>
      </c>
      <c r="H24" s="83">
        <v>0</v>
      </c>
      <c r="I24" s="83">
        <v>0</v>
      </c>
      <c r="J24" s="83">
        <v>0</v>
      </c>
      <c r="K24" s="83">
        <v>0</v>
      </c>
      <c r="L24" s="194">
        <f>SUM(B24:K24)</f>
        <v>3</v>
      </c>
      <c r="M24" s="475"/>
    </row>
    <row r="25" spans="1:13" x14ac:dyDescent="0.2">
      <c r="A25" s="477" t="s">
        <v>313</v>
      </c>
      <c r="B25" s="196">
        <f t="shared" ref="B25:L25" si="1">SUM(B15:B24)</f>
        <v>51672</v>
      </c>
      <c r="C25" s="196">
        <f t="shared" si="1"/>
        <v>988</v>
      </c>
      <c r="D25" s="196">
        <f t="shared" si="1"/>
        <v>1554</v>
      </c>
      <c r="E25" s="196">
        <f t="shared" si="1"/>
        <v>44</v>
      </c>
      <c r="F25" s="196">
        <f t="shared" si="1"/>
        <v>93</v>
      </c>
      <c r="G25" s="196">
        <f t="shared" si="1"/>
        <v>150</v>
      </c>
      <c r="H25" s="196">
        <f t="shared" si="1"/>
        <v>992</v>
      </c>
      <c r="I25" s="196">
        <f t="shared" si="1"/>
        <v>1080</v>
      </c>
      <c r="J25" s="196">
        <f t="shared" si="1"/>
        <v>1294</v>
      </c>
      <c r="K25" s="196">
        <f t="shared" si="1"/>
        <v>5088</v>
      </c>
      <c r="L25" s="194">
        <f t="shared" si="1"/>
        <v>62955</v>
      </c>
      <c r="M25" s="475"/>
    </row>
    <row r="26" spans="1:13" ht="10.5" customHeight="1" x14ac:dyDescent="0.2">
      <c r="A26" s="478" t="str">
        <f>IF(MAX(B26:K26)=0,"","Total by Gender differs from Total by Age")</f>
        <v/>
      </c>
      <c r="B26" s="193" t="str">
        <f t="shared" ref="B26:K26" si="2">IF(B25-B34=0,"", (B25-B34))</f>
        <v/>
      </c>
      <c r="C26" s="193" t="str">
        <f t="shared" si="2"/>
        <v/>
      </c>
      <c r="D26" s="193" t="str">
        <f t="shared" si="2"/>
        <v/>
      </c>
      <c r="E26" s="193" t="str">
        <f t="shared" si="2"/>
        <v/>
      </c>
      <c r="F26" s="193" t="str">
        <f t="shared" si="2"/>
        <v/>
      </c>
      <c r="G26" s="193" t="str">
        <f t="shared" si="2"/>
        <v/>
      </c>
      <c r="H26" s="193" t="str">
        <f t="shared" si="2"/>
        <v/>
      </c>
      <c r="I26" s="193" t="str">
        <f t="shared" si="2"/>
        <v/>
      </c>
      <c r="J26" s="193" t="str">
        <f t="shared" si="2"/>
        <v/>
      </c>
      <c r="K26" s="193" t="str">
        <f t="shared" si="2"/>
        <v/>
      </c>
      <c r="L26" s="195"/>
    </row>
    <row r="27" spans="1:13" x14ac:dyDescent="0.2">
      <c r="A27" s="476" t="s">
        <v>91</v>
      </c>
      <c r="B27" s="83">
        <v>27540</v>
      </c>
      <c r="C27" s="83">
        <v>479</v>
      </c>
      <c r="D27" s="83">
        <v>693</v>
      </c>
      <c r="E27" s="83">
        <v>32</v>
      </c>
      <c r="F27" s="83">
        <v>57</v>
      </c>
      <c r="G27" s="83">
        <v>43</v>
      </c>
      <c r="H27" s="83">
        <v>247</v>
      </c>
      <c r="I27" s="83">
        <v>484</v>
      </c>
      <c r="J27" s="83">
        <v>629</v>
      </c>
      <c r="K27" s="83">
        <v>2650</v>
      </c>
      <c r="L27" s="194">
        <f t="shared" ref="L27:L33" si="3">SUM(B27:K27)</f>
        <v>32854</v>
      </c>
      <c r="M27" s="475"/>
    </row>
    <row r="28" spans="1:13" x14ac:dyDescent="0.2">
      <c r="A28" s="476" t="s">
        <v>92</v>
      </c>
      <c r="B28" s="83">
        <v>24014</v>
      </c>
      <c r="C28" s="83">
        <v>508</v>
      </c>
      <c r="D28" s="83">
        <v>860</v>
      </c>
      <c r="E28" s="83">
        <v>12</v>
      </c>
      <c r="F28" s="83">
        <v>36</v>
      </c>
      <c r="G28" s="83">
        <v>106</v>
      </c>
      <c r="H28" s="83">
        <v>742</v>
      </c>
      <c r="I28" s="83">
        <v>594</v>
      </c>
      <c r="J28" s="83">
        <v>658</v>
      </c>
      <c r="K28" s="83">
        <v>2422</v>
      </c>
      <c r="L28" s="196">
        <f t="shared" si="3"/>
        <v>29952</v>
      </c>
      <c r="M28" s="475"/>
    </row>
    <row r="29" spans="1:13" x14ac:dyDescent="0.2">
      <c r="A29" s="907" t="s">
        <v>477</v>
      </c>
      <c r="B29" s="83">
        <v>0</v>
      </c>
      <c r="C29" s="83">
        <v>0</v>
      </c>
      <c r="D29" s="83">
        <v>0</v>
      </c>
      <c r="E29" s="83">
        <v>0</v>
      </c>
      <c r="F29" s="83">
        <v>0</v>
      </c>
      <c r="G29" s="83">
        <v>0</v>
      </c>
      <c r="H29" s="83">
        <v>0</v>
      </c>
      <c r="I29" s="83">
        <v>0</v>
      </c>
      <c r="J29" s="83">
        <v>0</v>
      </c>
      <c r="K29" s="83">
        <v>0</v>
      </c>
      <c r="L29" s="196">
        <f t="shared" si="3"/>
        <v>0</v>
      </c>
      <c r="M29" s="475"/>
    </row>
    <row r="30" spans="1:13" x14ac:dyDescent="0.2">
      <c r="A30" s="907" t="s">
        <v>531</v>
      </c>
      <c r="B30" s="83">
        <v>0</v>
      </c>
      <c r="C30" s="83">
        <v>0</v>
      </c>
      <c r="D30" s="83">
        <v>0</v>
      </c>
      <c r="E30" s="83">
        <v>0</v>
      </c>
      <c r="F30" s="83">
        <v>0</v>
      </c>
      <c r="G30" s="83">
        <v>0</v>
      </c>
      <c r="H30" s="83">
        <v>0</v>
      </c>
      <c r="I30" s="83">
        <v>0</v>
      </c>
      <c r="J30" s="83">
        <v>0</v>
      </c>
      <c r="K30" s="83">
        <v>0</v>
      </c>
      <c r="L30" s="196">
        <f t="shared" si="3"/>
        <v>0</v>
      </c>
      <c r="M30" s="475"/>
    </row>
    <row r="31" spans="1:13" x14ac:dyDescent="0.2">
      <c r="A31" s="907" t="s">
        <v>478</v>
      </c>
      <c r="B31" s="83">
        <v>0</v>
      </c>
      <c r="C31" s="83">
        <v>0</v>
      </c>
      <c r="D31" s="83">
        <v>0</v>
      </c>
      <c r="E31" s="83">
        <v>0</v>
      </c>
      <c r="F31" s="83">
        <v>0</v>
      </c>
      <c r="G31" s="83">
        <v>0</v>
      </c>
      <c r="H31" s="83">
        <v>0</v>
      </c>
      <c r="I31" s="83">
        <v>0</v>
      </c>
      <c r="J31" s="83">
        <v>0</v>
      </c>
      <c r="K31" s="83">
        <v>0</v>
      </c>
      <c r="L31" s="196">
        <f t="shared" si="3"/>
        <v>0</v>
      </c>
      <c r="M31" s="475"/>
    </row>
    <row r="32" spans="1:13" x14ac:dyDescent="0.2">
      <c r="A32" s="476" t="s">
        <v>95</v>
      </c>
      <c r="B32" s="83">
        <v>0</v>
      </c>
      <c r="C32" s="83">
        <v>0</v>
      </c>
      <c r="D32" s="83">
        <v>0</v>
      </c>
      <c r="E32" s="83">
        <v>0</v>
      </c>
      <c r="F32" s="83">
        <v>0</v>
      </c>
      <c r="G32" s="83">
        <v>0</v>
      </c>
      <c r="H32" s="83">
        <v>0</v>
      </c>
      <c r="I32" s="83">
        <v>0</v>
      </c>
      <c r="J32" s="83">
        <v>0</v>
      </c>
      <c r="K32" s="83">
        <v>0</v>
      </c>
      <c r="L32" s="479">
        <f t="shared" si="3"/>
        <v>0</v>
      </c>
      <c r="M32" s="475"/>
    </row>
    <row r="33" spans="1:13" x14ac:dyDescent="0.2">
      <c r="A33" s="476" t="s">
        <v>94</v>
      </c>
      <c r="B33" s="83">
        <v>118</v>
      </c>
      <c r="C33" s="83">
        <v>1</v>
      </c>
      <c r="D33" s="83">
        <v>1</v>
      </c>
      <c r="E33" s="83">
        <v>0</v>
      </c>
      <c r="F33" s="83">
        <v>0</v>
      </c>
      <c r="G33" s="83">
        <v>1</v>
      </c>
      <c r="H33" s="83">
        <v>3</v>
      </c>
      <c r="I33" s="83">
        <v>2</v>
      </c>
      <c r="J33" s="83">
        <v>7</v>
      </c>
      <c r="K33" s="83">
        <v>16</v>
      </c>
      <c r="L33" s="194">
        <f t="shared" si="3"/>
        <v>149</v>
      </c>
      <c r="M33" s="475"/>
    </row>
    <row r="34" spans="1:13" x14ac:dyDescent="0.2">
      <c r="A34" s="477" t="s">
        <v>313</v>
      </c>
      <c r="B34" s="196">
        <f t="shared" ref="B34:L34" si="4">SUM(B27:B33)</f>
        <v>51672</v>
      </c>
      <c r="C34" s="196">
        <f t="shared" si="4"/>
        <v>988</v>
      </c>
      <c r="D34" s="196">
        <f t="shared" si="4"/>
        <v>1554</v>
      </c>
      <c r="E34" s="196">
        <f t="shared" si="4"/>
        <v>44</v>
      </c>
      <c r="F34" s="196">
        <f t="shared" si="4"/>
        <v>93</v>
      </c>
      <c r="G34" s="196">
        <f t="shared" si="4"/>
        <v>150</v>
      </c>
      <c r="H34" s="196">
        <f t="shared" si="4"/>
        <v>992</v>
      </c>
      <c r="I34" s="196">
        <f t="shared" si="4"/>
        <v>1080</v>
      </c>
      <c r="J34" s="196">
        <f t="shared" si="4"/>
        <v>1294</v>
      </c>
      <c r="K34" s="196">
        <f t="shared" si="4"/>
        <v>5088</v>
      </c>
      <c r="L34" s="194">
        <f t="shared" si="4"/>
        <v>62955</v>
      </c>
      <c r="M34" s="475"/>
    </row>
    <row r="35" spans="1:13" ht="12" customHeight="1" x14ac:dyDescent="0.2">
      <c r="A35" s="478" t="str">
        <f>IF(MAX(B35:K35)=0,"","Total by Race/Ethnicity differs from Total by Age")</f>
        <v/>
      </c>
      <c r="B35" s="193" t="str">
        <f t="shared" ref="B35:K35" si="5">IF(B$25-B44=0,"", (B$25-B44))</f>
        <v/>
      </c>
      <c r="C35" s="193" t="str">
        <f t="shared" si="5"/>
        <v/>
      </c>
      <c r="D35" s="193" t="str">
        <f t="shared" si="5"/>
        <v/>
      </c>
      <c r="E35" s="193" t="str">
        <f t="shared" si="5"/>
        <v/>
      </c>
      <c r="F35" s="193" t="str">
        <f t="shared" si="5"/>
        <v/>
      </c>
      <c r="G35" s="193" t="str">
        <f t="shared" si="5"/>
        <v/>
      </c>
      <c r="H35" s="193" t="str">
        <f t="shared" si="5"/>
        <v/>
      </c>
      <c r="I35" s="193" t="str">
        <f t="shared" si="5"/>
        <v/>
      </c>
      <c r="J35" s="193" t="str">
        <f t="shared" si="5"/>
        <v/>
      </c>
      <c r="K35" s="193" t="str">
        <f t="shared" si="5"/>
        <v/>
      </c>
      <c r="L35" s="195"/>
      <c r="M35" s="475"/>
    </row>
    <row r="36" spans="1:13" x14ac:dyDescent="0.2">
      <c r="A36" s="476" t="s">
        <v>314</v>
      </c>
      <c r="B36" s="83">
        <v>281</v>
      </c>
      <c r="C36" s="83">
        <v>10</v>
      </c>
      <c r="D36" s="83">
        <v>7</v>
      </c>
      <c r="E36" s="83">
        <v>2</v>
      </c>
      <c r="F36" s="83">
        <v>1</v>
      </c>
      <c r="G36" s="83">
        <v>1</v>
      </c>
      <c r="H36" s="83">
        <v>6</v>
      </c>
      <c r="I36" s="83">
        <v>10</v>
      </c>
      <c r="J36" s="83">
        <v>8</v>
      </c>
      <c r="K36" s="83">
        <v>32</v>
      </c>
      <c r="L36" s="480">
        <f t="shared" ref="L36:L43" si="6">SUM(B36:K36)</f>
        <v>358</v>
      </c>
      <c r="M36" s="475"/>
    </row>
    <row r="37" spans="1:13" x14ac:dyDescent="0.2">
      <c r="A37" s="476" t="s">
        <v>85</v>
      </c>
      <c r="B37" s="83">
        <v>422</v>
      </c>
      <c r="C37" s="83">
        <v>17</v>
      </c>
      <c r="D37" s="83">
        <v>9</v>
      </c>
      <c r="E37" s="83">
        <v>0</v>
      </c>
      <c r="F37" s="83">
        <v>0</v>
      </c>
      <c r="G37" s="83">
        <v>3</v>
      </c>
      <c r="H37" s="83">
        <v>1</v>
      </c>
      <c r="I37" s="83">
        <v>8</v>
      </c>
      <c r="J37" s="83">
        <v>7</v>
      </c>
      <c r="K37" s="83">
        <v>19</v>
      </c>
      <c r="L37" s="480">
        <f t="shared" si="6"/>
        <v>486</v>
      </c>
      <c r="M37" s="475"/>
    </row>
    <row r="38" spans="1:13" x14ac:dyDescent="0.2">
      <c r="A38" s="476" t="s">
        <v>315</v>
      </c>
      <c r="B38" s="83">
        <v>9465</v>
      </c>
      <c r="C38" s="83">
        <v>217</v>
      </c>
      <c r="D38" s="83">
        <v>325</v>
      </c>
      <c r="E38" s="83">
        <v>4</v>
      </c>
      <c r="F38" s="83">
        <v>17</v>
      </c>
      <c r="G38" s="83">
        <v>47</v>
      </c>
      <c r="H38" s="83">
        <v>250</v>
      </c>
      <c r="I38" s="83">
        <v>167</v>
      </c>
      <c r="J38" s="83">
        <v>337</v>
      </c>
      <c r="K38" s="83">
        <v>611</v>
      </c>
      <c r="L38" s="480">
        <f t="shared" si="6"/>
        <v>11440</v>
      </c>
      <c r="M38" s="475"/>
    </row>
    <row r="39" spans="1:13" x14ac:dyDescent="0.2">
      <c r="A39" s="476" t="s">
        <v>316</v>
      </c>
      <c r="B39" s="83">
        <v>113</v>
      </c>
      <c r="C39" s="83">
        <v>4</v>
      </c>
      <c r="D39" s="83">
        <v>1</v>
      </c>
      <c r="E39" s="83">
        <v>0</v>
      </c>
      <c r="F39" s="83">
        <v>0</v>
      </c>
      <c r="G39" s="83">
        <v>1</v>
      </c>
      <c r="H39" s="83">
        <v>2</v>
      </c>
      <c r="I39" s="83">
        <v>2</v>
      </c>
      <c r="J39" s="83">
        <v>8</v>
      </c>
      <c r="K39" s="83">
        <v>7</v>
      </c>
      <c r="L39" s="480">
        <f t="shared" si="6"/>
        <v>138</v>
      </c>
      <c r="M39" s="475"/>
    </row>
    <row r="40" spans="1:13" x14ac:dyDescent="0.2">
      <c r="A40" s="476" t="s">
        <v>88</v>
      </c>
      <c r="B40" s="83">
        <v>32362</v>
      </c>
      <c r="C40" s="83">
        <v>536</v>
      </c>
      <c r="D40" s="83">
        <v>850</v>
      </c>
      <c r="E40" s="83">
        <v>31</v>
      </c>
      <c r="F40" s="83">
        <v>33</v>
      </c>
      <c r="G40" s="83">
        <v>76</v>
      </c>
      <c r="H40" s="83">
        <v>402</v>
      </c>
      <c r="I40" s="83">
        <v>561</v>
      </c>
      <c r="J40" s="83">
        <v>759</v>
      </c>
      <c r="K40" s="83">
        <v>2114</v>
      </c>
      <c r="L40" s="480">
        <f t="shared" si="6"/>
        <v>37724</v>
      </c>
      <c r="M40" s="475"/>
    </row>
    <row r="41" spans="1:13" x14ac:dyDescent="0.2">
      <c r="A41" s="907" t="s">
        <v>551</v>
      </c>
      <c r="B41" s="83">
        <v>0</v>
      </c>
      <c r="C41" s="83">
        <v>0</v>
      </c>
      <c r="D41" s="83">
        <v>0</v>
      </c>
      <c r="E41" s="83">
        <v>0</v>
      </c>
      <c r="F41" s="83">
        <v>0</v>
      </c>
      <c r="G41" s="83">
        <v>0</v>
      </c>
      <c r="H41" s="83">
        <v>0</v>
      </c>
      <c r="I41" s="83">
        <v>0</v>
      </c>
      <c r="J41" s="83">
        <v>0</v>
      </c>
      <c r="K41" s="83">
        <v>0</v>
      </c>
      <c r="L41" s="480">
        <f t="shared" si="6"/>
        <v>0</v>
      </c>
      <c r="M41" s="475"/>
    </row>
    <row r="42" spans="1:13" x14ac:dyDescent="0.2">
      <c r="A42" s="908" t="s">
        <v>89</v>
      </c>
      <c r="B42" s="83">
        <v>362</v>
      </c>
      <c r="C42" s="83">
        <v>23</v>
      </c>
      <c r="D42" s="83">
        <v>8</v>
      </c>
      <c r="E42" s="83">
        <v>1</v>
      </c>
      <c r="F42" s="83">
        <v>4</v>
      </c>
      <c r="G42" s="83">
        <v>0</v>
      </c>
      <c r="H42" s="83">
        <v>4</v>
      </c>
      <c r="I42" s="83">
        <v>4</v>
      </c>
      <c r="J42" s="83">
        <v>7</v>
      </c>
      <c r="K42" s="83">
        <v>5</v>
      </c>
      <c r="L42" s="480">
        <f t="shared" si="6"/>
        <v>418</v>
      </c>
      <c r="M42" s="475"/>
    </row>
    <row r="43" spans="1:13" x14ac:dyDescent="0.2">
      <c r="A43" s="907" t="s">
        <v>622</v>
      </c>
      <c r="B43" s="83">
        <v>8667</v>
      </c>
      <c r="C43" s="83">
        <v>181</v>
      </c>
      <c r="D43" s="83">
        <v>354</v>
      </c>
      <c r="E43" s="83">
        <v>6</v>
      </c>
      <c r="F43" s="83">
        <v>38</v>
      </c>
      <c r="G43" s="83">
        <v>22</v>
      </c>
      <c r="H43" s="83">
        <v>327</v>
      </c>
      <c r="I43" s="83">
        <v>328</v>
      </c>
      <c r="J43" s="83">
        <v>168</v>
      </c>
      <c r="K43" s="83">
        <v>2300</v>
      </c>
      <c r="L43" s="194">
        <f t="shared" si="6"/>
        <v>12391</v>
      </c>
      <c r="M43" s="475"/>
    </row>
    <row r="44" spans="1:13" x14ac:dyDescent="0.2">
      <c r="A44" s="477" t="s">
        <v>313</v>
      </c>
      <c r="B44" s="196">
        <f t="shared" ref="B44:L44" si="7">SUM(B36:B43)</f>
        <v>51672</v>
      </c>
      <c r="C44" s="196">
        <f t="shared" si="7"/>
        <v>988</v>
      </c>
      <c r="D44" s="196">
        <f t="shared" si="7"/>
        <v>1554</v>
      </c>
      <c r="E44" s="196">
        <f t="shared" si="7"/>
        <v>44</v>
      </c>
      <c r="F44" s="196">
        <f t="shared" si="7"/>
        <v>93</v>
      </c>
      <c r="G44" s="196">
        <f t="shared" si="7"/>
        <v>150</v>
      </c>
      <c r="H44" s="196">
        <f t="shared" si="7"/>
        <v>992</v>
      </c>
      <c r="I44" s="196">
        <f t="shared" si="7"/>
        <v>1080</v>
      </c>
      <c r="J44" s="196">
        <f t="shared" si="7"/>
        <v>1294</v>
      </c>
      <c r="K44" s="196">
        <f t="shared" si="7"/>
        <v>5088</v>
      </c>
      <c r="L44" s="194">
        <f t="shared" si="7"/>
        <v>62955</v>
      </c>
      <c r="M44" s="475"/>
    </row>
    <row r="45" spans="1:13" ht="12" customHeight="1" x14ac:dyDescent="0.2">
      <c r="A45" s="478" t="str">
        <f>IF(MAX(B45:K45)=0,"","Total by Hispanic/Latino Origin differs from Total by Age")</f>
        <v/>
      </c>
      <c r="B45" s="193" t="str">
        <f t="shared" ref="B45:K45" si="8">IF(B$25-B49=0,"", (B$25-B49))</f>
        <v/>
      </c>
      <c r="C45" s="193" t="str">
        <f t="shared" si="8"/>
        <v/>
      </c>
      <c r="D45" s="193" t="str">
        <f t="shared" si="8"/>
        <v/>
      </c>
      <c r="E45" s="193" t="str">
        <f t="shared" si="8"/>
        <v/>
      </c>
      <c r="F45" s="193" t="str">
        <f t="shared" si="8"/>
        <v/>
      </c>
      <c r="G45" s="193" t="str">
        <f t="shared" si="8"/>
        <v/>
      </c>
      <c r="H45" s="193" t="str">
        <f t="shared" si="8"/>
        <v/>
      </c>
      <c r="I45" s="193" t="str">
        <f t="shared" si="8"/>
        <v/>
      </c>
      <c r="J45" s="193" t="str">
        <f t="shared" si="8"/>
        <v/>
      </c>
      <c r="K45" s="193" t="str">
        <f t="shared" si="8"/>
        <v/>
      </c>
      <c r="L45" s="195"/>
    </row>
    <row r="46" spans="1:13" x14ac:dyDescent="0.2">
      <c r="A46" s="476" t="s">
        <v>317</v>
      </c>
      <c r="B46" s="461">
        <v>4182</v>
      </c>
      <c r="C46" s="83">
        <v>81</v>
      </c>
      <c r="D46" s="83">
        <v>52</v>
      </c>
      <c r="E46" s="83">
        <v>4</v>
      </c>
      <c r="F46" s="83">
        <v>5</v>
      </c>
      <c r="G46" s="83">
        <v>9</v>
      </c>
      <c r="H46" s="83">
        <v>31</v>
      </c>
      <c r="I46" s="83">
        <v>53</v>
      </c>
      <c r="J46" s="83">
        <v>90</v>
      </c>
      <c r="K46" s="83">
        <v>180</v>
      </c>
      <c r="L46" s="194">
        <f>SUM(B46:K46)</f>
        <v>4687</v>
      </c>
      <c r="M46" s="475"/>
    </row>
    <row r="47" spans="1:13" x14ac:dyDescent="0.2">
      <c r="A47" s="476" t="s">
        <v>318</v>
      </c>
      <c r="B47" s="461">
        <v>43638</v>
      </c>
      <c r="C47" s="83">
        <v>807</v>
      </c>
      <c r="D47" s="83">
        <v>1377</v>
      </c>
      <c r="E47" s="83">
        <v>38</v>
      </c>
      <c r="F47" s="83">
        <v>74</v>
      </c>
      <c r="G47" s="83">
        <v>123</v>
      </c>
      <c r="H47" s="83">
        <v>643</v>
      </c>
      <c r="I47" s="83">
        <v>837</v>
      </c>
      <c r="J47" s="83">
        <v>1088</v>
      </c>
      <c r="K47" s="83">
        <v>2300</v>
      </c>
      <c r="L47" s="194">
        <f>SUM(B47:K47)</f>
        <v>50925</v>
      </c>
      <c r="M47" s="475"/>
    </row>
    <row r="48" spans="1:13" x14ac:dyDescent="0.2">
      <c r="A48" s="476" t="s">
        <v>319</v>
      </c>
      <c r="B48" s="83">
        <v>3852</v>
      </c>
      <c r="C48" s="83">
        <v>100</v>
      </c>
      <c r="D48" s="83">
        <v>125</v>
      </c>
      <c r="E48" s="83">
        <v>2</v>
      </c>
      <c r="F48" s="83">
        <v>14</v>
      </c>
      <c r="G48" s="83">
        <v>18</v>
      </c>
      <c r="H48" s="83">
        <v>318</v>
      </c>
      <c r="I48" s="83">
        <v>190</v>
      </c>
      <c r="J48" s="83">
        <v>116</v>
      </c>
      <c r="K48" s="83">
        <v>2608</v>
      </c>
      <c r="L48" s="194">
        <f>SUM(B48:K48)</f>
        <v>7343</v>
      </c>
      <c r="M48" s="475"/>
    </row>
    <row r="49" spans="1:25" x14ac:dyDescent="0.2">
      <c r="A49" s="477" t="s">
        <v>313</v>
      </c>
      <c r="B49" s="196">
        <f t="shared" ref="B49:L49" si="9">SUM(B46:B48)</f>
        <v>51672</v>
      </c>
      <c r="C49" s="196">
        <f t="shared" si="9"/>
        <v>988</v>
      </c>
      <c r="D49" s="196">
        <f t="shared" si="9"/>
        <v>1554</v>
      </c>
      <c r="E49" s="196">
        <f t="shared" si="9"/>
        <v>44</v>
      </c>
      <c r="F49" s="196">
        <f t="shared" si="9"/>
        <v>93</v>
      </c>
      <c r="G49" s="196">
        <f t="shared" si="9"/>
        <v>150</v>
      </c>
      <c r="H49" s="196">
        <f t="shared" si="9"/>
        <v>992</v>
      </c>
      <c r="I49" s="196">
        <f t="shared" si="9"/>
        <v>1080</v>
      </c>
      <c r="J49" s="196">
        <f t="shared" si="9"/>
        <v>1294</v>
      </c>
      <c r="K49" s="196">
        <f t="shared" si="9"/>
        <v>5088</v>
      </c>
      <c r="L49" s="194">
        <f t="shared" si="9"/>
        <v>62955</v>
      </c>
      <c r="M49" s="475"/>
      <c r="U49" s="1180" t="s">
        <v>320</v>
      </c>
      <c r="V49" s="1180" t="s">
        <v>134</v>
      </c>
    </row>
    <row r="50" spans="1:25" s="482" customFormat="1" ht="26.25" customHeight="1" x14ac:dyDescent="0.2">
      <c r="A50" s="796" t="s">
        <v>176</v>
      </c>
      <c r="B50" s="1181"/>
      <c r="C50" s="1182"/>
      <c r="D50" s="1182"/>
      <c r="E50" s="1182"/>
      <c r="F50" s="1182"/>
      <c r="G50" s="1182"/>
      <c r="H50" s="1182"/>
      <c r="I50" s="1182"/>
      <c r="J50" s="1182"/>
      <c r="K50" s="1182"/>
      <c r="L50" s="1183"/>
      <c r="U50" s="1180"/>
      <c r="V50" s="1180"/>
      <c r="W50" s="481" t="s">
        <v>135</v>
      </c>
      <c r="X50" s="481" t="s">
        <v>136</v>
      </c>
      <c r="Y50" s="481" t="s">
        <v>95</v>
      </c>
    </row>
    <row r="51" spans="1:25" s="426" customFormat="1" ht="23.25" customHeight="1" x14ac:dyDescent="0.2">
      <c r="A51" s="483" t="s">
        <v>623</v>
      </c>
      <c r="D51" s="484"/>
      <c r="E51" s="484"/>
      <c r="F51" s="484"/>
      <c r="G51" s="484"/>
      <c r="H51" s="484"/>
      <c r="I51" s="484"/>
      <c r="J51" s="1184" t="s">
        <v>992</v>
      </c>
      <c r="K51" s="1184"/>
      <c r="L51" s="1184"/>
      <c r="U51" s="42" t="b">
        <v>0</v>
      </c>
      <c r="V51" s="42" t="b">
        <v>0</v>
      </c>
      <c r="W51" s="42" t="b">
        <v>0</v>
      </c>
      <c r="X51" s="42" t="b">
        <v>0</v>
      </c>
      <c r="Y51" s="42" t="b">
        <v>1</v>
      </c>
    </row>
    <row r="52" spans="1:25" ht="15" customHeight="1" x14ac:dyDescent="0.2">
      <c r="A52" s="485"/>
      <c r="B52" s="486"/>
      <c r="C52" s="486"/>
      <c r="D52" s="486"/>
      <c r="E52" s="486"/>
      <c r="F52" s="486"/>
      <c r="G52" s="486"/>
      <c r="H52" s="486"/>
      <c r="I52" s="486"/>
      <c r="J52" s="486"/>
      <c r="K52" s="486"/>
    </row>
    <row r="53" spans="1:25" ht="12" customHeight="1" x14ac:dyDescent="0.2">
      <c r="A53" s="485"/>
      <c r="B53" s="486"/>
      <c r="C53" s="486"/>
      <c r="D53" s="486"/>
      <c r="E53" s="486"/>
      <c r="F53" s="486"/>
      <c r="G53" s="486"/>
      <c r="H53" s="486"/>
      <c r="I53" s="486"/>
      <c r="J53" s="486"/>
      <c r="K53" s="486"/>
    </row>
    <row r="54" spans="1:25" ht="12" customHeight="1" x14ac:dyDescent="0.2">
      <c r="A54" s="487"/>
      <c r="B54" s="487"/>
      <c r="C54" s="487"/>
      <c r="D54" s="487"/>
      <c r="E54" s="487"/>
      <c r="F54" s="487"/>
      <c r="G54" s="487"/>
      <c r="H54" s="487"/>
      <c r="I54" s="487"/>
      <c r="J54" s="487"/>
      <c r="K54" s="487"/>
      <c r="L54" s="487"/>
    </row>
    <row r="55" spans="1:25" ht="15.75" x14ac:dyDescent="0.25">
      <c r="A55" s="488" t="s">
        <v>321</v>
      </c>
    </row>
    <row r="56" spans="1:25" ht="9.75" customHeight="1" x14ac:dyDescent="0.25">
      <c r="A56" s="489"/>
    </row>
    <row r="57" spans="1:25" ht="325.5" customHeight="1" x14ac:dyDescent="0.2">
      <c r="A57" s="1185" t="s">
        <v>472</v>
      </c>
      <c r="B57" s="1185"/>
      <c r="C57" s="1185"/>
      <c r="D57" s="1185"/>
      <c r="E57" s="1185"/>
      <c r="F57" s="1185"/>
      <c r="G57" s="1185"/>
      <c r="H57" s="1185"/>
      <c r="I57" s="1185"/>
      <c r="J57" s="1185"/>
      <c r="K57" s="1185"/>
      <c r="L57" s="1185"/>
    </row>
    <row r="58" spans="1:25" ht="186.75" customHeight="1" x14ac:dyDescent="0.25">
      <c r="A58" s="1195" t="s">
        <v>473</v>
      </c>
      <c r="B58" s="1195"/>
      <c r="C58" s="1195"/>
      <c r="D58" s="1195"/>
      <c r="E58" s="1195"/>
      <c r="F58" s="1195"/>
      <c r="G58" s="1195"/>
      <c r="H58" s="1195"/>
      <c r="I58" s="1195"/>
      <c r="J58" s="1195"/>
      <c r="K58" s="1195"/>
      <c r="L58" s="1195"/>
    </row>
    <row r="59" spans="1:25" ht="8.1" customHeight="1" x14ac:dyDescent="0.25">
      <c r="A59" s="490"/>
      <c r="B59" s="491"/>
      <c r="C59" s="491"/>
      <c r="D59" s="491"/>
      <c r="E59" s="491"/>
      <c r="F59" s="491"/>
      <c r="G59" s="491"/>
      <c r="H59" s="491"/>
      <c r="I59" s="491"/>
      <c r="J59" s="491"/>
      <c r="K59" s="491"/>
    </row>
    <row r="60" spans="1:25" ht="8.1" customHeight="1" x14ac:dyDescent="0.2">
      <c r="A60" s="1186"/>
      <c r="B60" s="1187"/>
      <c r="C60" s="1187"/>
      <c r="D60" s="1187"/>
      <c r="E60" s="1187"/>
      <c r="F60" s="1187"/>
      <c r="G60" s="1187"/>
      <c r="H60" s="1187"/>
      <c r="I60" s="1187"/>
      <c r="J60" s="1187"/>
      <c r="K60" s="1187"/>
    </row>
    <row r="61" spans="1:25" ht="8.1" customHeight="1" x14ac:dyDescent="0.2"/>
    <row r="62" spans="1:25" ht="8.1" customHeight="1" x14ac:dyDescent="0.2"/>
    <row r="63" spans="1:25" ht="8.1" customHeight="1" x14ac:dyDescent="0.2"/>
    <row r="64" spans="1:25" ht="8.1" customHeight="1" x14ac:dyDescent="0.2"/>
    <row r="65" spans="1:1" ht="8.1" customHeight="1" x14ac:dyDescent="0.2">
      <c r="A65" s="492"/>
    </row>
    <row r="66" spans="1:1" ht="8.1" customHeight="1" x14ac:dyDescent="0.2">
      <c r="A66" s="492"/>
    </row>
    <row r="67" spans="1:1" ht="8.1" customHeight="1" x14ac:dyDescent="0.2">
      <c r="A67" s="492"/>
    </row>
    <row r="68" spans="1:1" ht="8.1" customHeight="1" x14ac:dyDescent="0.2">
      <c r="A68" s="492"/>
    </row>
    <row r="69" spans="1:1" ht="8.1" customHeight="1" x14ac:dyDescent="0.2">
      <c r="A69" s="492"/>
    </row>
    <row r="70" spans="1:1" ht="8.1" customHeight="1" x14ac:dyDescent="0.2">
      <c r="A70" s="492"/>
    </row>
    <row r="71" spans="1:1" ht="8.1" customHeight="1" x14ac:dyDescent="0.2">
      <c r="A71" s="492"/>
    </row>
    <row r="72" spans="1:1" ht="8.1" customHeight="1" x14ac:dyDescent="0.2">
      <c r="A72" s="492"/>
    </row>
    <row r="73" spans="1:1" ht="8.1" customHeight="1" x14ac:dyDescent="0.2"/>
    <row r="74" spans="1:1" ht="8.1" customHeight="1" x14ac:dyDescent="0.2"/>
    <row r="75" spans="1:1" ht="8.1" customHeight="1" x14ac:dyDescent="0.2"/>
    <row r="76" spans="1:1" ht="8.1" customHeight="1" x14ac:dyDescent="0.2"/>
    <row r="77" spans="1:1" ht="8.1" customHeight="1" x14ac:dyDescent="0.2"/>
  </sheetData>
  <dataConsolidate/>
  <mergeCells count="11">
    <mergeCell ref="A3:K3"/>
    <mergeCell ref="C12:F12"/>
    <mergeCell ref="H12:L12"/>
    <mergeCell ref="B13:L13"/>
    <mergeCell ref="A58:L58"/>
    <mergeCell ref="V49:V50"/>
    <mergeCell ref="B50:L50"/>
    <mergeCell ref="J51:L51"/>
    <mergeCell ref="A57:L57"/>
    <mergeCell ref="A60:K60"/>
    <mergeCell ref="U49:U50"/>
  </mergeCells>
  <conditionalFormatting sqref="L25">
    <cfRule type="cellIs" dxfId="62" priority="4" stopIfTrue="1" operator="greaterThan">
      <formula>totalt_2t</formula>
    </cfRule>
  </conditionalFormatting>
  <conditionalFormatting sqref="L34">
    <cfRule type="cellIs" dxfId="61" priority="3" stopIfTrue="1" operator="greaterThan">
      <formula>totalt_2t</formula>
    </cfRule>
  </conditionalFormatting>
  <conditionalFormatting sqref="L44">
    <cfRule type="cellIs" dxfId="60" priority="2" stopIfTrue="1" operator="greaterThan">
      <formula>totalt_2t</formula>
    </cfRule>
  </conditionalFormatting>
  <conditionalFormatting sqref="L49">
    <cfRule type="cellIs" dxfId="59" priority="1" stopIfTrue="1" operator="greaterThan">
      <formula>totalt_2t</formula>
    </cfRule>
  </conditionalFormatting>
  <dataValidations count="7">
    <dataValidation type="textLength" operator="equal" allowBlank="1" showErrorMessage="1" errorTitle="Invalid state name entered." error="Please enter a two character state abbreviation only." promptTitle="Enter a 2 character state name." prompt="Please enter a two character state abbreviation only." sqref="B13:L13" xr:uid="{5C117AD7-BFD8-45DC-9E40-5275A34775CC}">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50:L50" xr:uid="{44E4F8B8-48E0-4997-AAF1-5C2D3AF68C66}">
      <formula1>255</formula1>
    </dataValidation>
    <dataValidation type="date" operator="greaterThan" allowBlank="1" showInputMessage="1" showErrorMessage="1" errorTitle="INVALID DATE!" error="Report Period End Date cannot be before Begin Date." sqref="H12:L12" xr:uid="{349F82C4-D350-4E4C-B9B5-5F25C8379E2E}">
      <formula1>C12</formula1>
    </dataValidation>
    <dataValidation type="date" operator="greaterThanOrEqual" allowBlank="1" showInputMessage="1" showErrorMessage="1" errorTitle="INVAID DATE!" error="Please enter a valid Start Date." sqref="C12:F12" xr:uid="{535C4749-181B-4C18-B072-804D51888A0C}">
      <formula1>43466</formula1>
    </dataValidation>
    <dataValidation type="custom" allowBlank="1" showInputMessage="1" showErrorMessage="1" errorTitle="CAUTION" error="Do not enter, this is an automatically calculated total!" sqref="B25:K25 B49:K49 B34:K34 B44:K44 L36:L43 L27:L33 L15:L24 L46:L48" xr:uid="{A52F18DB-F842-43AC-94B0-42F2534EE74B}">
      <formula1>"None"</formula1>
    </dataValidation>
    <dataValidation type="whole" allowBlank="1" showErrorMessage="1" errorTitle="Caution!" error="This is a numeric field. Please enter whole numbers only!" promptTitle="Caution" prompt="Do Not  Enter Data for Hispanic if already added in Table 2A" sqref="B46:K48 B15:K24 B36:K43 B27:K33" xr:uid="{B5CBB741-CA12-4BDD-90AB-E8B336A53D82}">
      <formula1>0</formula1>
      <formula2>1000000</formula2>
    </dataValidation>
    <dataValidation type="custom" allowBlank="1" showInputMessage="1" showErrorMessage="1" errorTitle="CAUTION" error="Do not enter, this is an automatically calculated total!" promptTitle="CAUTION" prompt="IF RED, number is greater than the Total in Table 2A." sqref="L49 L25 L34 L44" xr:uid="{02B1882B-24B8-4FC5-BB52-9A33224167F7}">
      <formula1>"None"</formula1>
    </dataValidation>
  </dataValidations>
  <pageMargins left="0.75" right="0.75" top="1" bottom="1" header="0.5" footer="0.5"/>
  <pageSetup scale="96" orientation="portrait" r:id="rId1"/>
  <headerFooter alignWithMargins="0">
    <oddFooter>&amp;LFY 2024 Uniform Reporting System (URS)</oddFooter>
  </headerFooter>
  <rowBreaks count="1" manualBreakCount="1">
    <brk id="5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152400</xdr:colOff>
                    <xdr:row>50</xdr:row>
                    <xdr:rowOff>95250</xdr:rowOff>
                  </from>
                  <to>
                    <xdr:col>6</xdr:col>
                    <xdr:colOff>114300</xdr:colOff>
                    <xdr:row>51</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590550</xdr:colOff>
                    <xdr:row>50</xdr:row>
                    <xdr:rowOff>95250</xdr:rowOff>
                  </from>
                  <to>
                    <xdr:col>5</xdr:col>
                    <xdr:colOff>57150</xdr:colOff>
                    <xdr:row>51</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180975</xdr:colOff>
                    <xdr:row>50</xdr:row>
                    <xdr:rowOff>76200</xdr:rowOff>
                  </from>
                  <to>
                    <xdr:col>7</xdr:col>
                    <xdr:colOff>171450</xdr:colOff>
                    <xdr:row>51</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200025</xdr:colOff>
                    <xdr:row>50</xdr:row>
                    <xdr:rowOff>76200</xdr:rowOff>
                  </from>
                  <to>
                    <xdr:col>8</xdr:col>
                    <xdr:colOff>609600</xdr:colOff>
                    <xdr:row>51</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104775</xdr:colOff>
                    <xdr:row>50</xdr:row>
                    <xdr:rowOff>95250</xdr:rowOff>
                  </from>
                  <to>
                    <xdr:col>3</xdr:col>
                    <xdr:colOff>314325</xdr:colOff>
                    <xdr:row>51</xdr:row>
                    <xdr:rowOff>19050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1EC9-8EF3-4CEC-8BDF-60CB2064CA7C}">
  <sheetPr codeName="Sheet26"/>
  <dimension ref="A1:Z68"/>
  <sheetViews>
    <sheetView showGridLines="0" topLeftCell="A27" zoomScaleNormal="100" workbookViewId="0">
      <selection activeCell="I58" sqref="I58"/>
    </sheetView>
  </sheetViews>
  <sheetFormatPr defaultColWidth="9.140625" defaultRowHeight="12.75" x14ac:dyDescent="0.2"/>
  <cols>
    <col min="1" max="1" width="25.28515625" style="426" customWidth="1"/>
    <col min="2" max="2" width="9.7109375" style="426" customWidth="1"/>
    <col min="3" max="4" width="10.7109375" style="426" customWidth="1"/>
    <col min="5" max="5" width="11.140625" style="426" customWidth="1"/>
    <col min="6" max="6" width="10.7109375" style="426" customWidth="1"/>
    <col min="7" max="9" width="11.28515625" style="426" customWidth="1"/>
    <col min="10" max="12" width="5.7109375" style="426" customWidth="1"/>
    <col min="13" max="13" width="7.42578125" style="426" customWidth="1"/>
    <col min="14" max="14" width="9.42578125" style="426" customWidth="1"/>
    <col min="15" max="15" width="6.140625" style="426" customWidth="1"/>
    <col min="16" max="16" width="7.5703125" style="426" customWidth="1"/>
    <col min="17" max="17" width="4.42578125" style="426" customWidth="1"/>
    <col min="18" max="18" width="4" style="426" customWidth="1"/>
    <col min="19" max="19" width="5.140625" style="426" customWidth="1"/>
    <col min="20" max="16384" width="9.140625" style="426"/>
  </cols>
  <sheetData>
    <row r="1" spans="1:18" ht="27" customHeight="1" x14ac:dyDescent="0.2">
      <c r="A1" s="1199" t="s">
        <v>697</v>
      </c>
      <c r="B1" s="1199"/>
      <c r="C1" s="1199"/>
      <c r="D1" s="1199"/>
      <c r="E1" s="1199"/>
      <c r="F1" s="1199"/>
      <c r="G1" s="1199"/>
      <c r="H1" s="1199"/>
      <c r="I1" s="1199"/>
    </row>
    <row r="2" spans="1:18" ht="9.75" customHeight="1" x14ac:dyDescent="0.2">
      <c r="A2" s="6"/>
    </row>
    <row r="3" spans="1:18" ht="39" customHeight="1" x14ac:dyDescent="0.2">
      <c r="A3" s="975" t="s">
        <v>687</v>
      </c>
      <c r="B3" s="975"/>
      <c r="C3" s="975"/>
      <c r="D3" s="975"/>
      <c r="E3" s="975"/>
      <c r="F3" s="975"/>
      <c r="G3" s="975"/>
      <c r="H3" s="975"/>
      <c r="I3" s="975"/>
    </row>
    <row r="4" spans="1:18" ht="22.5" customHeight="1" x14ac:dyDescent="0.25">
      <c r="A4" s="427" t="s">
        <v>80</v>
      </c>
    </row>
    <row r="5" spans="1:18" ht="8.4499999999999993" customHeight="1" thickBot="1" x14ac:dyDescent="0.25">
      <c r="A5" s="495"/>
      <c r="B5" s="495"/>
      <c r="C5" s="495"/>
      <c r="D5" s="495"/>
      <c r="E5" s="495"/>
      <c r="F5" s="495"/>
      <c r="G5" s="495"/>
      <c r="H5" s="495"/>
      <c r="I5" s="495"/>
    </row>
    <row r="6" spans="1:18" x14ac:dyDescent="0.2">
      <c r="A6" s="496" t="s">
        <v>353</v>
      </c>
      <c r="B6" s="493"/>
      <c r="C6" s="493"/>
      <c r="D6" s="493"/>
      <c r="E6" s="493"/>
      <c r="F6" s="493"/>
      <c r="G6" s="493"/>
      <c r="H6" s="493"/>
      <c r="I6" s="493"/>
    </row>
    <row r="7" spans="1:18" x14ac:dyDescent="0.2">
      <c r="A7" s="497" t="s">
        <v>382</v>
      </c>
      <c r="B7" s="498" t="s">
        <v>82</v>
      </c>
      <c r="C7" s="1200">
        <v>45108</v>
      </c>
      <c r="D7" s="1200"/>
      <c r="E7" s="1200"/>
      <c r="F7" s="498" t="s">
        <v>74</v>
      </c>
      <c r="G7" s="1200">
        <v>45473</v>
      </c>
      <c r="H7" s="1200"/>
      <c r="I7" s="1200"/>
    </row>
    <row r="8" spans="1:18" x14ac:dyDescent="0.2">
      <c r="A8" s="499" t="s">
        <v>75</v>
      </c>
      <c r="B8" s="1201" t="s">
        <v>921</v>
      </c>
      <c r="C8" s="1201"/>
      <c r="D8" s="1201"/>
      <c r="E8" s="1201"/>
      <c r="F8" s="1201"/>
      <c r="G8" s="1201"/>
      <c r="H8" s="1201"/>
      <c r="I8" s="1202"/>
    </row>
    <row r="9" spans="1:18" ht="12" customHeight="1" thickBot="1" x14ac:dyDescent="0.25">
      <c r="A9" s="500"/>
      <c r="B9" s="1203" t="s">
        <v>78</v>
      </c>
      <c r="C9" s="1203"/>
      <c r="D9" s="1203"/>
      <c r="E9" s="1204"/>
      <c r="F9" s="1205" t="s">
        <v>323</v>
      </c>
      <c r="G9" s="1203"/>
      <c r="H9" s="1203"/>
      <c r="I9" s="1204"/>
    </row>
    <row r="10" spans="1:18" s="507" customFormat="1" ht="64.5" customHeight="1" thickBot="1" x14ac:dyDescent="0.25">
      <c r="A10" s="501"/>
      <c r="B10" s="502" t="s">
        <v>324</v>
      </c>
      <c r="C10" s="503" t="s">
        <v>325</v>
      </c>
      <c r="D10" s="504" t="s">
        <v>326</v>
      </c>
      <c r="E10" s="503" t="s">
        <v>327</v>
      </c>
      <c r="F10" s="504" t="s">
        <v>328</v>
      </c>
      <c r="G10" s="505" t="s">
        <v>690</v>
      </c>
      <c r="H10" s="505" t="s">
        <v>329</v>
      </c>
      <c r="I10" s="506" t="s">
        <v>330</v>
      </c>
    </row>
    <row r="11" spans="1:18" ht="12.75" customHeight="1" x14ac:dyDescent="0.2">
      <c r="A11" s="508" t="s">
        <v>331</v>
      </c>
      <c r="B11" s="509"/>
      <c r="C11" s="510"/>
      <c r="D11" s="511"/>
      <c r="E11" s="512"/>
      <c r="F11" s="513"/>
      <c r="G11" s="511"/>
      <c r="H11" s="512"/>
      <c r="I11" s="514"/>
    </row>
    <row r="12" spans="1:18" ht="12.75" customHeight="1" x14ac:dyDescent="0.2">
      <c r="A12" s="909" t="s">
        <v>617</v>
      </c>
      <c r="B12" s="509"/>
      <c r="C12" s="510"/>
      <c r="D12" s="511"/>
      <c r="E12" s="512"/>
      <c r="F12" s="84">
        <v>0</v>
      </c>
      <c r="G12" s="85">
        <v>0</v>
      </c>
      <c r="H12" s="85"/>
      <c r="I12" s="86"/>
      <c r="J12" s="516"/>
      <c r="K12" s="516"/>
      <c r="L12" s="516"/>
      <c r="M12" s="516"/>
      <c r="N12" s="516" t="str">
        <f t="shared" ref="N12:P15" si="0">IF(F12&lt;=$I12, "", "Caution! Number of Persons Receiving a Service is larger than Total Number of Children with SED")</f>
        <v/>
      </c>
      <c r="O12" s="516" t="str">
        <f t="shared" si="0"/>
        <v/>
      </c>
      <c r="P12" s="516" t="str">
        <f t="shared" si="0"/>
        <v/>
      </c>
      <c r="Q12" s="516"/>
      <c r="R12" s="516"/>
    </row>
    <row r="13" spans="1:18" ht="12.75" customHeight="1" x14ac:dyDescent="0.2">
      <c r="A13" s="910" t="s">
        <v>618</v>
      </c>
      <c r="B13" s="509"/>
      <c r="C13" s="510"/>
      <c r="D13" s="511"/>
      <c r="E13" s="512"/>
      <c r="F13" s="84">
        <v>0</v>
      </c>
      <c r="G13" s="85">
        <v>0</v>
      </c>
      <c r="H13" s="85"/>
      <c r="I13" s="86"/>
      <c r="J13" s="516"/>
      <c r="K13" s="516"/>
      <c r="L13" s="516"/>
      <c r="M13" s="516"/>
      <c r="N13" s="516" t="str">
        <f t="shared" si="0"/>
        <v/>
      </c>
      <c r="O13" s="516" t="str">
        <f t="shared" si="0"/>
        <v/>
      </c>
      <c r="P13" s="516" t="str">
        <f t="shared" si="0"/>
        <v/>
      </c>
      <c r="Q13" s="516"/>
      <c r="R13" s="516"/>
    </row>
    <row r="14" spans="1:18" ht="12.75" customHeight="1" x14ac:dyDescent="0.2">
      <c r="A14" s="911" t="s">
        <v>332</v>
      </c>
      <c r="B14" s="509"/>
      <c r="C14" s="510"/>
      <c r="D14" s="511"/>
      <c r="E14" s="512"/>
      <c r="F14" s="84">
        <v>0</v>
      </c>
      <c r="G14" s="85">
        <v>0</v>
      </c>
      <c r="H14" s="85"/>
      <c r="I14" s="86"/>
      <c r="J14" s="516"/>
      <c r="K14" s="516"/>
      <c r="L14" s="516"/>
      <c r="M14" s="516"/>
      <c r="N14" s="516" t="str">
        <f t="shared" si="0"/>
        <v/>
      </c>
      <c r="O14" s="516" t="str">
        <f t="shared" si="0"/>
        <v/>
      </c>
      <c r="P14" s="516" t="str">
        <f t="shared" si="0"/>
        <v/>
      </c>
      <c r="Q14" s="516"/>
      <c r="R14" s="516"/>
    </row>
    <row r="15" spans="1:18" ht="12.75" customHeight="1" x14ac:dyDescent="0.2">
      <c r="A15" s="911" t="s">
        <v>131</v>
      </c>
      <c r="B15" s="84">
        <v>0</v>
      </c>
      <c r="C15" s="91">
        <v>0</v>
      </c>
      <c r="D15" s="92">
        <v>0</v>
      </c>
      <c r="E15" s="86"/>
      <c r="F15" s="84">
        <v>0</v>
      </c>
      <c r="G15" s="85">
        <v>0</v>
      </c>
      <c r="H15" s="85"/>
      <c r="I15" s="86"/>
      <c r="J15" s="516" t="str">
        <f t="shared" ref="J15:L21" si="1">IF(B15&lt;=$E15, "", "Caution! Number of Persons Receiving a Service is larger than Total Number of Adults with SMI")</f>
        <v/>
      </c>
      <c r="K15" s="516" t="str">
        <f t="shared" si="1"/>
        <v/>
      </c>
      <c r="L15" s="516" t="str">
        <f t="shared" si="1"/>
        <v/>
      </c>
      <c r="M15" s="516"/>
      <c r="N15" s="516" t="str">
        <f t="shared" si="0"/>
        <v/>
      </c>
      <c r="O15" s="516" t="str">
        <f t="shared" si="0"/>
        <v/>
      </c>
      <c r="P15" s="516" t="str">
        <f t="shared" si="0"/>
        <v/>
      </c>
      <c r="Q15" s="516"/>
      <c r="R15" s="516"/>
    </row>
    <row r="16" spans="1:18" ht="12.75" customHeight="1" x14ac:dyDescent="0.2">
      <c r="A16" s="911" t="s">
        <v>619</v>
      </c>
      <c r="B16" s="84">
        <v>0</v>
      </c>
      <c r="C16" s="91">
        <v>0</v>
      </c>
      <c r="D16" s="92">
        <v>0</v>
      </c>
      <c r="E16" s="86"/>
      <c r="F16" s="830"/>
      <c r="G16" s="847"/>
      <c r="H16" s="847"/>
      <c r="I16" s="833"/>
      <c r="J16" s="516" t="str">
        <f t="shared" si="1"/>
        <v/>
      </c>
      <c r="K16" s="516" t="str">
        <f t="shared" si="1"/>
        <v/>
      </c>
      <c r="L16" s="516" t="str">
        <f t="shared" si="1"/>
        <v/>
      </c>
      <c r="M16" s="516"/>
      <c r="N16" s="516"/>
      <c r="O16" s="516"/>
      <c r="P16" s="516"/>
      <c r="Q16" s="516"/>
      <c r="R16" s="516"/>
    </row>
    <row r="17" spans="1:18" ht="12.75" customHeight="1" x14ac:dyDescent="0.2">
      <c r="A17" s="911" t="s">
        <v>620</v>
      </c>
      <c r="B17" s="84">
        <v>0</v>
      </c>
      <c r="C17" s="91">
        <v>0</v>
      </c>
      <c r="D17" s="92">
        <v>0</v>
      </c>
      <c r="E17" s="86"/>
      <c r="F17" s="830"/>
      <c r="G17" s="847"/>
      <c r="H17" s="847"/>
      <c r="I17" s="833"/>
      <c r="J17" s="516" t="str">
        <f t="shared" si="1"/>
        <v/>
      </c>
      <c r="K17" s="516" t="str">
        <f t="shared" si="1"/>
        <v/>
      </c>
      <c r="L17" s="516" t="str">
        <f t="shared" si="1"/>
        <v/>
      </c>
      <c r="M17" s="516"/>
      <c r="N17" s="516"/>
      <c r="O17" s="516"/>
      <c r="P17" s="516"/>
      <c r="Q17" s="516"/>
      <c r="R17" s="516"/>
    </row>
    <row r="18" spans="1:18" ht="12.75" customHeight="1" x14ac:dyDescent="0.2">
      <c r="A18" s="911" t="s">
        <v>621</v>
      </c>
      <c r="B18" s="84">
        <v>0</v>
      </c>
      <c r="C18" s="91">
        <v>0</v>
      </c>
      <c r="D18" s="92">
        <v>0</v>
      </c>
      <c r="E18" s="86"/>
      <c r="F18" s="830"/>
      <c r="G18" s="831"/>
      <c r="H18" s="832"/>
      <c r="I18" s="833"/>
      <c r="J18" s="516" t="str">
        <f t="shared" si="1"/>
        <v/>
      </c>
      <c r="K18" s="516" t="str">
        <f t="shared" si="1"/>
        <v/>
      </c>
      <c r="L18" s="516" t="str">
        <f t="shared" si="1"/>
        <v/>
      </c>
      <c r="M18" s="516"/>
      <c r="N18" s="516"/>
      <c r="O18" s="516"/>
      <c r="P18" s="516"/>
      <c r="Q18" s="516"/>
      <c r="R18" s="516"/>
    </row>
    <row r="19" spans="1:18" ht="12.75" customHeight="1" x14ac:dyDescent="0.2">
      <c r="A19" s="517" t="s">
        <v>333</v>
      </c>
      <c r="B19" s="84">
        <v>0</v>
      </c>
      <c r="C19" s="91">
        <v>0</v>
      </c>
      <c r="D19" s="92">
        <v>0</v>
      </c>
      <c r="E19" s="86"/>
      <c r="F19" s="830"/>
      <c r="G19" s="831"/>
      <c r="H19" s="832"/>
      <c r="I19" s="833"/>
      <c r="J19" s="516" t="str">
        <f t="shared" si="1"/>
        <v/>
      </c>
      <c r="K19" s="516" t="str">
        <f t="shared" si="1"/>
        <v/>
      </c>
      <c r="L19" s="516" t="str">
        <f t="shared" si="1"/>
        <v/>
      </c>
      <c r="M19" s="516"/>
      <c r="N19" s="516"/>
      <c r="O19" s="516"/>
      <c r="P19" s="516"/>
      <c r="Q19" s="516"/>
      <c r="R19" s="516"/>
    </row>
    <row r="20" spans="1:18" ht="12.75" customHeight="1" x14ac:dyDescent="0.2">
      <c r="A20" s="517" t="s">
        <v>334</v>
      </c>
      <c r="B20" s="84">
        <v>0</v>
      </c>
      <c r="C20" s="91">
        <v>0</v>
      </c>
      <c r="D20" s="92">
        <v>0</v>
      </c>
      <c r="E20" s="86"/>
      <c r="F20" s="830"/>
      <c r="G20" s="831"/>
      <c r="H20" s="832"/>
      <c r="I20" s="833"/>
      <c r="J20" s="516" t="str">
        <f t="shared" si="1"/>
        <v/>
      </c>
      <c r="K20" s="516" t="str">
        <f t="shared" si="1"/>
        <v/>
      </c>
      <c r="L20" s="516" t="str">
        <f t="shared" si="1"/>
        <v/>
      </c>
      <c r="M20" s="516"/>
      <c r="N20" s="516"/>
      <c r="O20" s="516"/>
      <c r="P20" s="516"/>
      <c r="Q20" s="516"/>
      <c r="R20" s="516"/>
    </row>
    <row r="21" spans="1:18" ht="12.75" customHeight="1" thickBot="1" x14ac:dyDescent="0.25">
      <c r="A21" s="518" t="s">
        <v>94</v>
      </c>
      <c r="B21" s="95">
        <v>147</v>
      </c>
      <c r="C21" s="96">
        <v>1</v>
      </c>
      <c r="D21" s="94">
        <v>187</v>
      </c>
      <c r="E21" s="93">
        <v>11315</v>
      </c>
      <c r="F21" s="87">
        <v>267</v>
      </c>
      <c r="G21" s="88">
        <v>0</v>
      </c>
      <c r="H21" s="89">
        <v>0</v>
      </c>
      <c r="I21" s="90">
        <v>8069</v>
      </c>
      <c r="J21" s="516" t="str">
        <f t="shared" si="1"/>
        <v/>
      </c>
      <c r="K21" s="516" t="str">
        <f t="shared" si="1"/>
        <v/>
      </c>
      <c r="L21" s="516" t="str">
        <f t="shared" si="1"/>
        <v/>
      </c>
      <c r="M21" s="516"/>
      <c r="N21" s="516" t="str">
        <f>IF(F21&lt;=$I21, "", "Caution! Number of Persons Receiving a Service is larger than Total Number of Children with SED")</f>
        <v/>
      </c>
      <c r="O21" s="516" t="str">
        <f>IF(G21&lt;=$I21, "", "Caution! Number of Persons Receiving a Service is larger than Total Number of Children with SED")</f>
        <v/>
      </c>
      <c r="P21" s="516" t="str">
        <f>IF(H21&lt;=$I21, "", "Caution! Number of Persons Receiving a Service is larger than Total Number of Children with SED")</f>
        <v/>
      </c>
      <c r="Q21" s="516"/>
      <c r="R21" s="516"/>
    </row>
    <row r="22" spans="1:18" ht="12.75" customHeight="1" thickBot="1" x14ac:dyDescent="0.25">
      <c r="A22" s="519" t="s">
        <v>313</v>
      </c>
      <c r="B22" s="520">
        <f>SUM(B15:B21)</f>
        <v>147</v>
      </c>
      <c r="C22" s="520">
        <f>SUM(C15:C21)</f>
        <v>1</v>
      </c>
      <c r="D22" s="520">
        <f>SUM(D15:D21)</f>
        <v>187</v>
      </c>
      <c r="E22" s="520">
        <f>SUM(E15:E21)</f>
        <v>11315</v>
      </c>
      <c r="F22" s="520">
        <f>SUM(F12:F15,F21)</f>
        <v>267</v>
      </c>
      <c r="G22" s="520">
        <f>SUM(G12:G15,G21)</f>
        <v>0</v>
      </c>
      <c r="H22" s="520">
        <f>SUM(H12:H15,H21)</f>
        <v>0</v>
      </c>
      <c r="I22" s="520">
        <f>SUM(I12:I15,I21)</f>
        <v>8069</v>
      </c>
      <c r="J22" s="516" t="str">
        <f>IF(B22&lt;=E22, "", "Caution! Number of Persons Receiving a Service is larger than Total Persons Receinving any Service")</f>
        <v/>
      </c>
      <c r="K22" s="516" t="str">
        <f>IF(C22&lt;=$E22, "", "Caution! Number of Persons Receiving a Service is larger than Total Persons Receiving any Service")</f>
        <v/>
      </c>
      <c r="L22" s="516" t="str">
        <f>IF(D22&lt;=$E22, "", "Caution! Number of Persons Receiving a Service is larger than Total Persons Receiving any Service")</f>
        <v/>
      </c>
      <c r="M22" s="516"/>
      <c r="N22" s="516" t="str">
        <f>IF(F22&lt;=$I22, "", "Caution! Number of Persons Receiving a Service is larger than Total Persons Receiving any Service")</f>
        <v/>
      </c>
      <c r="O22" s="516" t="str">
        <f>IF(G22&lt;=$I22, "", "Caution! Number of Persons Receiving a Service is larger than Total Persons Receiving any Service")</f>
        <v/>
      </c>
      <c r="P22" s="516" t="str">
        <f>IF(H22&lt;=$I22, "", "Caution! Number of Persons Receiving a Service is larger than Total Persons Receiving any Service")</f>
        <v/>
      </c>
      <c r="Q22" s="516"/>
      <c r="R22" s="516"/>
    </row>
    <row r="23" spans="1:18" ht="12.75" customHeight="1" thickBot="1" x14ac:dyDescent="0.25">
      <c r="A23" s="521" t="str">
        <f>IF(MAX(B23:I23)=0,"","Total by Gender differs from Total by Age")</f>
        <v/>
      </c>
      <c r="B23" s="522" t="str">
        <f t="shared" ref="B23:I23" si="2">IF(B$22-SUM(B25:B31)=0,"",(B$22-SUM(B25:B31)))</f>
        <v/>
      </c>
      <c r="C23" s="522" t="str">
        <f t="shared" si="2"/>
        <v/>
      </c>
      <c r="D23" s="522" t="str">
        <f t="shared" si="2"/>
        <v/>
      </c>
      <c r="E23" s="522" t="str">
        <f t="shared" si="2"/>
        <v/>
      </c>
      <c r="F23" s="522" t="str">
        <f t="shared" si="2"/>
        <v/>
      </c>
      <c r="G23" s="522" t="str">
        <f t="shared" si="2"/>
        <v/>
      </c>
      <c r="H23" s="522" t="str">
        <f t="shared" si="2"/>
        <v/>
      </c>
      <c r="I23" s="522" t="str">
        <f t="shared" si="2"/>
        <v/>
      </c>
      <c r="J23" s="516"/>
      <c r="K23" s="516"/>
      <c r="L23" s="516"/>
      <c r="M23" s="516"/>
      <c r="N23" s="516"/>
      <c r="O23" s="516"/>
      <c r="P23" s="516"/>
      <c r="Q23" s="516"/>
      <c r="R23" s="516"/>
    </row>
    <row r="24" spans="1:18" ht="12.75" customHeight="1" x14ac:dyDescent="0.2">
      <c r="A24" s="508" t="s">
        <v>335</v>
      </c>
      <c r="B24" s="523"/>
      <c r="C24" s="524"/>
      <c r="D24" s="525"/>
      <c r="E24" s="524"/>
      <c r="F24" s="525"/>
      <c r="G24" s="526"/>
      <c r="H24" s="526"/>
      <c r="I24" s="524"/>
      <c r="J24" s="516" t="str">
        <f t="shared" ref="J24:L25" si="3">IF(B24&lt;=$E24, "", "Caution! Number of Persons Receiving a Service is larger than Total Number of Adults with SMI")</f>
        <v/>
      </c>
      <c r="K24" s="516" t="str">
        <f t="shared" si="3"/>
        <v/>
      </c>
      <c r="L24" s="516" t="str">
        <f t="shared" si="3"/>
        <v/>
      </c>
      <c r="M24" s="516"/>
      <c r="N24" s="516"/>
      <c r="O24" s="516"/>
      <c r="P24" s="516"/>
      <c r="Q24" s="516"/>
      <c r="R24" s="516"/>
    </row>
    <row r="25" spans="1:18" ht="12.75" customHeight="1" x14ac:dyDescent="0.2">
      <c r="A25" s="517" t="s">
        <v>91</v>
      </c>
      <c r="B25" s="84"/>
      <c r="C25" s="86"/>
      <c r="D25" s="92"/>
      <c r="E25" s="86"/>
      <c r="F25" s="92"/>
      <c r="G25" s="85"/>
      <c r="H25" s="85"/>
      <c r="I25" s="86"/>
      <c r="J25" s="516" t="str">
        <f t="shared" si="3"/>
        <v/>
      </c>
      <c r="K25" s="516" t="str">
        <f t="shared" si="3"/>
        <v/>
      </c>
      <c r="L25" s="516" t="str">
        <f t="shared" si="3"/>
        <v/>
      </c>
      <c r="M25" s="516"/>
      <c r="N25" s="516" t="str">
        <f>IF(F25&lt;=$I25, "", "Caution! Number of Persons Receiving a Service is larger than Total Number of Children with SED")</f>
        <v/>
      </c>
      <c r="O25" s="516" t="str">
        <f>IF(G25&lt;=$I25, "", "Caution! Number of Persons Receiving a Service is larger than Total Number of Children with SED")</f>
        <v/>
      </c>
      <c r="P25" s="516" t="str">
        <f>IF(H25&lt;=$I25, "", "Caution! Number of Persons Receiving a Service is larger than Total Number of Children with SED")</f>
        <v/>
      </c>
      <c r="Q25" s="516"/>
      <c r="R25" s="516"/>
    </row>
    <row r="26" spans="1:18" ht="12.75" customHeight="1" x14ac:dyDescent="0.2">
      <c r="A26" s="517" t="s">
        <v>92</v>
      </c>
      <c r="B26" s="84"/>
      <c r="C26" s="86"/>
      <c r="D26" s="92"/>
      <c r="E26" s="86"/>
      <c r="F26" s="92"/>
      <c r="G26" s="85"/>
      <c r="H26" s="85"/>
      <c r="I26" s="86"/>
      <c r="J26" s="516" t="str">
        <f t="shared" ref="J26:J46" si="4">IF(B26&lt;=$E26, "", "Caution! Number of Persons Receiving a Service is larger than Total Number of Adults with SMI")</f>
        <v/>
      </c>
      <c r="K26" s="516" t="str">
        <f t="shared" ref="K26:K46" si="5">IF(C26&lt;=$E26, "", "Caution! Number of Persons Receiving a Service is larger than Total Number of Adults with SMI")</f>
        <v/>
      </c>
      <c r="L26" s="516" t="str">
        <f t="shared" ref="L26:L46" si="6">IF(D26&lt;=$E26, "", "Caution! Number of Persons Receiving a Service is larger than Total Number of Adults with SMI")</f>
        <v/>
      </c>
      <c r="M26" s="516"/>
      <c r="N26" s="516" t="str">
        <f t="shared" ref="N26:N46" si="7">IF(F26&lt;=$I26, "", "Caution! Number of Persons Receiving a Service is larger than Total Number of Children with SED")</f>
        <v/>
      </c>
      <c r="O26" s="516" t="str">
        <f t="shared" ref="O26:O46" si="8">IF(G26&lt;=$I26, "", "Caution! Number of Persons Receiving a Service is larger than Total Number of Children with SED")</f>
        <v/>
      </c>
      <c r="P26" s="516" t="str">
        <f t="shared" ref="P26:P46" si="9">IF(H26&lt;=$I26, "", "Caution! Number of Persons Receiving a Service is larger than Total Number of Children with SED")</f>
        <v/>
      </c>
      <c r="Q26" s="516"/>
      <c r="R26" s="516"/>
    </row>
    <row r="27" spans="1:18" ht="12.75" customHeight="1" x14ac:dyDescent="0.2">
      <c r="A27" s="933" t="s">
        <v>477</v>
      </c>
      <c r="B27" s="95"/>
      <c r="C27" s="93"/>
      <c r="D27" s="94"/>
      <c r="E27" s="93"/>
      <c r="F27" s="94"/>
      <c r="G27" s="97"/>
      <c r="H27" s="97"/>
      <c r="I27" s="93"/>
      <c r="J27" s="516" t="str">
        <f t="shared" si="4"/>
        <v/>
      </c>
      <c r="K27" s="516" t="str">
        <f t="shared" si="5"/>
        <v/>
      </c>
      <c r="L27" s="516" t="str">
        <f t="shared" si="6"/>
        <v/>
      </c>
      <c r="M27" s="516"/>
      <c r="N27" s="516" t="str">
        <f t="shared" si="7"/>
        <v/>
      </c>
      <c r="O27" s="516" t="str">
        <f t="shared" si="8"/>
        <v/>
      </c>
      <c r="P27" s="516" t="str">
        <f t="shared" si="9"/>
        <v/>
      </c>
      <c r="Q27" s="516"/>
      <c r="R27" s="516"/>
    </row>
    <row r="28" spans="1:18" ht="12.75" customHeight="1" x14ac:dyDescent="0.2">
      <c r="A28" s="933" t="s">
        <v>531</v>
      </c>
      <c r="B28" s="95"/>
      <c r="C28" s="93"/>
      <c r="D28" s="94"/>
      <c r="E28" s="93"/>
      <c r="F28" s="94"/>
      <c r="G28" s="97"/>
      <c r="H28" s="97"/>
      <c r="I28" s="93"/>
      <c r="J28" s="516" t="str">
        <f t="shared" si="4"/>
        <v/>
      </c>
      <c r="K28" s="516" t="str">
        <f t="shared" si="5"/>
        <v/>
      </c>
      <c r="L28" s="516" t="str">
        <f t="shared" si="6"/>
        <v/>
      </c>
      <c r="M28" s="516"/>
      <c r="N28" s="516" t="str">
        <f t="shared" si="7"/>
        <v/>
      </c>
      <c r="O28" s="516" t="str">
        <f t="shared" si="8"/>
        <v/>
      </c>
      <c r="P28" s="516" t="str">
        <f t="shared" si="9"/>
        <v/>
      </c>
      <c r="Q28" s="516"/>
      <c r="R28" s="516"/>
    </row>
    <row r="29" spans="1:18" ht="12.75" customHeight="1" x14ac:dyDescent="0.2">
      <c r="A29" s="933" t="s">
        <v>478</v>
      </c>
      <c r="B29" s="95"/>
      <c r="C29" s="93"/>
      <c r="D29" s="94"/>
      <c r="E29" s="93"/>
      <c r="F29" s="94"/>
      <c r="G29" s="97"/>
      <c r="H29" s="97"/>
      <c r="I29" s="93"/>
      <c r="J29" s="516" t="str">
        <f t="shared" si="4"/>
        <v/>
      </c>
      <c r="K29" s="516" t="str">
        <f t="shared" si="5"/>
        <v/>
      </c>
      <c r="L29" s="516" t="str">
        <f t="shared" si="6"/>
        <v/>
      </c>
      <c r="M29" s="516"/>
      <c r="N29" s="516" t="str">
        <f t="shared" si="7"/>
        <v/>
      </c>
      <c r="O29" s="516" t="str">
        <f t="shared" si="8"/>
        <v/>
      </c>
      <c r="P29" s="516" t="str">
        <f t="shared" si="9"/>
        <v/>
      </c>
      <c r="Q29" s="516"/>
      <c r="R29" s="516"/>
    </row>
    <row r="30" spans="1:18" ht="12.75" customHeight="1" x14ac:dyDescent="0.2">
      <c r="A30" s="518" t="s">
        <v>95</v>
      </c>
      <c r="B30" s="95"/>
      <c r="C30" s="93"/>
      <c r="D30" s="94"/>
      <c r="E30" s="93"/>
      <c r="F30" s="94"/>
      <c r="G30" s="97"/>
      <c r="H30" s="97"/>
      <c r="I30" s="93"/>
      <c r="J30" s="516" t="str">
        <f t="shared" si="4"/>
        <v/>
      </c>
      <c r="K30" s="516" t="str">
        <f t="shared" si="5"/>
        <v/>
      </c>
      <c r="L30" s="516" t="str">
        <f t="shared" si="6"/>
        <v/>
      </c>
      <c r="M30" s="516"/>
      <c r="N30" s="516" t="str">
        <f t="shared" si="7"/>
        <v/>
      </c>
      <c r="O30" s="516" t="str">
        <f t="shared" si="8"/>
        <v/>
      </c>
      <c r="P30" s="516" t="str">
        <f t="shared" si="9"/>
        <v/>
      </c>
      <c r="Q30" s="516"/>
      <c r="R30" s="516"/>
    </row>
    <row r="31" spans="1:18" ht="12.75" customHeight="1" thickBot="1" x14ac:dyDescent="0.25">
      <c r="A31" s="527" t="s">
        <v>94</v>
      </c>
      <c r="B31" s="98">
        <v>147</v>
      </c>
      <c r="C31" s="99">
        <v>1</v>
      </c>
      <c r="D31" s="100">
        <v>187</v>
      </c>
      <c r="E31" s="99">
        <v>11315</v>
      </c>
      <c r="F31" s="100">
        <v>267</v>
      </c>
      <c r="G31" s="101">
        <v>0</v>
      </c>
      <c r="H31" s="101">
        <v>0</v>
      </c>
      <c r="I31" s="99">
        <v>8069</v>
      </c>
      <c r="J31" s="516" t="str">
        <f t="shared" si="4"/>
        <v/>
      </c>
      <c r="K31" s="516" t="str">
        <f t="shared" si="5"/>
        <v/>
      </c>
      <c r="L31" s="516" t="str">
        <f t="shared" si="6"/>
        <v/>
      </c>
      <c r="M31" s="516"/>
      <c r="N31" s="516" t="str">
        <f t="shared" si="7"/>
        <v/>
      </c>
      <c r="O31" s="516" t="str">
        <f t="shared" si="8"/>
        <v/>
      </c>
      <c r="P31" s="516" t="str">
        <f t="shared" si="9"/>
        <v/>
      </c>
      <c r="Q31" s="516"/>
      <c r="R31" s="516"/>
    </row>
    <row r="32" spans="1:18" ht="12.75" customHeight="1" thickBot="1" x14ac:dyDescent="0.25">
      <c r="A32" s="521" t="str">
        <f>IF(MAX(B32:I32)=0,"","Total by Race/Ethnicity differs from Total by Age")</f>
        <v/>
      </c>
      <c r="B32" s="522" t="str">
        <f t="shared" ref="B32:I32" si="10">IF(B$22-SUM(B34:B41)=0,"",(B$22-SUM(B34:B41)))</f>
        <v/>
      </c>
      <c r="C32" s="522" t="str">
        <f t="shared" si="10"/>
        <v/>
      </c>
      <c r="D32" s="522" t="str">
        <f t="shared" si="10"/>
        <v/>
      </c>
      <c r="E32" s="522" t="str">
        <f t="shared" si="10"/>
        <v/>
      </c>
      <c r="F32" s="522" t="str">
        <f t="shared" si="10"/>
        <v/>
      </c>
      <c r="G32" s="522" t="str">
        <f t="shared" si="10"/>
        <v/>
      </c>
      <c r="H32" s="522" t="str">
        <f t="shared" si="10"/>
        <v/>
      </c>
      <c r="I32" s="522" t="str">
        <f t="shared" si="10"/>
        <v/>
      </c>
      <c r="J32" s="516"/>
      <c r="K32" s="516"/>
      <c r="L32" s="516"/>
      <c r="M32" s="516"/>
      <c r="N32" s="516"/>
      <c r="O32" s="516"/>
      <c r="P32" s="516"/>
      <c r="Q32" s="516"/>
      <c r="R32" s="516"/>
    </row>
    <row r="33" spans="1:18" ht="12.75" customHeight="1" x14ac:dyDescent="0.2">
      <c r="A33" s="528" t="s">
        <v>365</v>
      </c>
      <c r="B33" s="523"/>
      <c r="C33" s="529"/>
      <c r="D33" s="525"/>
      <c r="E33" s="524"/>
      <c r="F33" s="523"/>
      <c r="G33" s="526"/>
      <c r="H33" s="526"/>
      <c r="I33" s="524"/>
      <c r="J33" s="516" t="str">
        <f t="shared" si="4"/>
        <v/>
      </c>
      <c r="K33" s="516" t="str">
        <f t="shared" si="5"/>
        <v/>
      </c>
      <c r="L33" s="516" t="str">
        <f t="shared" si="6"/>
        <v/>
      </c>
      <c r="M33" s="516"/>
      <c r="N33" s="516" t="str">
        <f t="shared" si="7"/>
        <v/>
      </c>
      <c r="O33" s="516" t="str">
        <f t="shared" si="8"/>
        <v/>
      </c>
      <c r="P33" s="516" t="str">
        <f t="shared" si="9"/>
        <v/>
      </c>
      <c r="Q33" s="516"/>
      <c r="R33" s="516"/>
    </row>
    <row r="34" spans="1:18" ht="12.75" customHeight="1" x14ac:dyDescent="0.2">
      <c r="A34" s="530" t="s">
        <v>314</v>
      </c>
      <c r="B34" s="84"/>
      <c r="C34" s="91"/>
      <c r="D34" s="92"/>
      <c r="E34" s="86"/>
      <c r="F34" s="84"/>
      <c r="G34" s="85"/>
      <c r="H34" s="85"/>
      <c r="I34" s="86"/>
      <c r="J34" s="516" t="str">
        <f t="shared" si="4"/>
        <v/>
      </c>
      <c r="K34" s="516" t="str">
        <f t="shared" si="5"/>
        <v/>
      </c>
      <c r="L34" s="516" t="str">
        <f t="shared" si="6"/>
        <v/>
      </c>
      <c r="M34" s="516"/>
      <c r="N34" s="516" t="str">
        <f t="shared" si="7"/>
        <v/>
      </c>
      <c r="O34" s="516" t="str">
        <f t="shared" si="8"/>
        <v/>
      </c>
      <c r="P34" s="516" t="str">
        <f t="shared" si="9"/>
        <v/>
      </c>
      <c r="Q34" s="516"/>
      <c r="R34" s="516"/>
    </row>
    <row r="35" spans="1:18" ht="12.75" customHeight="1" x14ac:dyDescent="0.2">
      <c r="A35" s="517" t="s">
        <v>85</v>
      </c>
      <c r="B35" s="84"/>
      <c r="C35" s="91"/>
      <c r="D35" s="92"/>
      <c r="E35" s="86"/>
      <c r="F35" s="84"/>
      <c r="G35" s="85"/>
      <c r="H35" s="85"/>
      <c r="I35" s="86"/>
      <c r="J35" s="516" t="str">
        <f t="shared" si="4"/>
        <v/>
      </c>
      <c r="K35" s="516" t="str">
        <f t="shared" si="5"/>
        <v/>
      </c>
      <c r="L35" s="516" t="str">
        <f t="shared" si="6"/>
        <v/>
      </c>
      <c r="M35" s="516"/>
      <c r="N35" s="516" t="str">
        <f t="shared" si="7"/>
        <v/>
      </c>
      <c r="O35" s="516" t="str">
        <f t="shared" si="8"/>
        <v/>
      </c>
      <c r="P35" s="516" t="str">
        <f t="shared" si="9"/>
        <v/>
      </c>
      <c r="Q35" s="516"/>
      <c r="R35" s="516"/>
    </row>
    <row r="36" spans="1:18" ht="12.75" customHeight="1" x14ac:dyDescent="0.2">
      <c r="A36" s="530" t="s">
        <v>315</v>
      </c>
      <c r="B36" s="84"/>
      <c r="C36" s="91"/>
      <c r="D36" s="92"/>
      <c r="E36" s="86"/>
      <c r="F36" s="84"/>
      <c r="G36" s="85"/>
      <c r="H36" s="85"/>
      <c r="I36" s="86"/>
      <c r="J36" s="516" t="str">
        <f t="shared" si="4"/>
        <v/>
      </c>
      <c r="K36" s="516" t="str">
        <f t="shared" si="5"/>
        <v/>
      </c>
      <c r="L36" s="516" t="str">
        <f t="shared" si="6"/>
        <v/>
      </c>
      <c r="M36" s="516"/>
      <c r="N36" s="516" t="str">
        <f t="shared" si="7"/>
        <v/>
      </c>
      <c r="O36" s="516" t="str">
        <f t="shared" si="8"/>
        <v/>
      </c>
      <c r="P36" s="516" t="str">
        <f t="shared" si="9"/>
        <v/>
      </c>
      <c r="Q36" s="516"/>
      <c r="R36" s="516"/>
    </row>
    <row r="37" spans="1:18" ht="12.75" customHeight="1" x14ac:dyDescent="0.2">
      <c r="A37" s="517" t="s">
        <v>316</v>
      </c>
      <c r="B37" s="84"/>
      <c r="C37" s="91"/>
      <c r="D37" s="92"/>
      <c r="E37" s="86"/>
      <c r="F37" s="84"/>
      <c r="G37" s="85"/>
      <c r="H37" s="85"/>
      <c r="I37" s="86"/>
      <c r="J37" s="516" t="str">
        <f t="shared" si="4"/>
        <v/>
      </c>
      <c r="K37" s="516" t="str">
        <f t="shared" si="5"/>
        <v/>
      </c>
      <c r="L37" s="516" t="str">
        <f t="shared" si="6"/>
        <v/>
      </c>
      <c r="M37" s="516"/>
      <c r="N37" s="516" t="str">
        <f t="shared" si="7"/>
        <v/>
      </c>
      <c r="O37" s="516" t="str">
        <f t="shared" si="8"/>
        <v/>
      </c>
      <c r="P37" s="516" t="str">
        <f t="shared" si="9"/>
        <v/>
      </c>
      <c r="Q37" s="516"/>
      <c r="R37" s="516"/>
    </row>
    <row r="38" spans="1:18" ht="12.75" customHeight="1" x14ac:dyDescent="0.2">
      <c r="A38" s="517" t="s">
        <v>88</v>
      </c>
      <c r="B38" s="84"/>
      <c r="C38" s="91"/>
      <c r="D38" s="92"/>
      <c r="E38" s="86"/>
      <c r="F38" s="84"/>
      <c r="G38" s="85"/>
      <c r="H38" s="85"/>
      <c r="I38" s="86"/>
      <c r="J38" s="516" t="str">
        <f t="shared" si="4"/>
        <v/>
      </c>
      <c r="K38" s="516" t="str">
        <f t="shared" si="5"/>
        <v/>
      </c>
      <c r="L38" s="516" t="str">
        <f t="shared" si="6"/>
        <v/>
      </c>
      <c r="M38" s="516"/>
      <c r="N38" s="516" t="str">
        <f t="shared" si="7"/>
        <v/>
      </c>
      <c r="O38" s="516" t="str">
        <f t="shared" si="8"/>
        <v/>
      </c>
      <c r="P38" s="516" t="str">
        <f t="shared" si="9"/>
        <v/>
      </c>
      <c r="Q38" s="516"/>
      <c r="R38" s="516"/>
    </row>
    <row r="39" spans="1:18" ht="12.75" customHeight="1" x14ac:dyDescent="0.2">
      <c r="A39" s="933" t="s">
        <v>551</v>
      </c>
      <c r="B39" s="95"/>
      <c r="C39" s="96"/>
      <c r="D39" s="94"/>
      <c r="E39" s="93"/>
      <c r="F39" s="95"/>
      <c r="G39" s="97"/>
      <c r="H39" s="97"/>
      <c r="I39" s="93"/>
      <c r="J39" s="516" t="str">
        <f t="shared" si="4"/>
        <v/>
      </c>
      <c r="K39" s="516" t="str">
        <f t="shared" si="5"/>
        <v/>
      </c>
      <c r="L39" s="516" t="str">
        <f t="shared" si="6"/>
        <v/>
      </c>
      <c r="M39" s="516"/>
      <c r="N39" s="516" t="str">
        <f t="shared" si="7"/>
        <v/>
      </c>
      <c r="O39" s="516" t="str">
        <f t="shared" si="8"/>
        <v/>
      </c>
      <c r="P39" s="516" t="str">
        <f t="shared" si="9"/>
        <v/>
      </c>
      <c r="Q39" s="516"/>
      <c r="R39" s="516"/>
    </row>
    <row r="40" spans="1:18" ht="12.75" customHeight="1" x14ac:dyDescent="0.2">
      <c r="A40" s="517" t="s">
        <v>662</v>
      </c>
      <c r="B40" s="95"/>
      <c r="C40" s="96"/>
      <c r="D40" s="94"/>
      <c r="E40" s="93"/>
      <c r="F40" s="95"/>
      <c r="G40" s="97"/>
      <c r="H40" s="97"/>
      <c r="I40" s="93"/>
      <c r="J40" s="516" t="str">
        <f t="shared" si="4"/>
        <v/>
      </c>
      <c r="K40" s="516" t="str">
        <f t="shared" si="5"/>
        <v/>
      </c>
      <c r="L40" s="516" t="str">
        <f t="shared" si="6"/>
        <v/>
      </c>
      <c r="M40" s="516"/>
      <c r="N40" s="516" t="str">
        <f t="shared" si="7"/>
        <v/>
      </c>
      <c r="O40" s="516" t="str">
        <f t="shared" si="8"/>
        <v/>
      </c>
      <c r="P40" s="516" t="str">
        <f t="shared" si="9"/>
        <v/>
      </c>
      <c r="Q40" s="516"/>
      <c r="R40" s="516"/>
    </row>
    <row r="41" spans="1:18" ht="12.75" customHeight="1" thickBot="1" x14ac:dyDescent="0.25">
      <c r="A41" s="527" t="s">
        <v>94</v>
      </c>
      <c r="B41" s="98">
        <v>147</v>
      </c>
      <c r="C41" s="102">
        <v>1</v>
      </c>
      <c r="D41" s="100">
        <v>187</v>
      </c>
      <c r="E41" s="99">
        <v>11315</v>
      </c>
      <c r="F41" s="98">
        <v>267</v>
      </c>
      <c r="G41" s="101">
        <v>0</v>
      </c>
      <c r="H41" s="101">
        <v>0</v>
      </c>
      <c r="I41" s="99">
        <v>8069</v>
      </c>
      <c r="J41" s="516" t="str">
        <f t="shared" si="4"/>
        <v/>
      </c>
      <c r="K41" s="516" t="str">
        <f t="shared" si="5"/>
        <v/>
      </c>
      <c r="L41" s="516" t="str">
        <f t="shared" si="6"/>
        <v/>
      </c>
      <c r="M41" s="516"/>
      <c r="N41" s="516" t="str">
        <f t="shared" si="7"/>
        <v/>
      </c>
      <c r="O41" s="516" t="str">
        <f t="shared" si="8"/>
        <v/>
      </c>
      <c r="P41" s="516" t="str">
        <f t="shared" si="9"/>
        <v/>
      </c>
      <c r="Q41" s="516"/>
      <c r="R41" s="516"/>
    </row>
    <row r="42" spans="1:18" ht="12.75" customHeight="1" thickBot="1" x14ac:dyDescent="0.25">
      <c r="A42" s="521" t="str">
        <f>IF(MAX(B42:I42)=0,"","Total by Hispanic/Latino Origin differs from Total by Age")</f>
        <v/>
      </c>
      <c r="B42" s="522" t="str">
        <f t="shared" ref="B42:I42" si="11">IF(B$22-SUM(B44:B46)=0,"",(B$22-SUM(B44:B46)))</f>
        <v/>
      </c>
      <c r="C42" s="522" t="str">
        <f t="shared" si="11"/>
        <v/>
      </c>
      <c r="D42" s="522" t="str">
        <f t="shared" si="11"/>
        <v/>
      </c>
      <c r="E42" s="522" t="str">
        <f t="shared" si="11"/>
        <v/>
      </c>
      <c r="F42" s="522" t="str">
        <f t="shared" si="11"/>
        <v/>
      </c>
      <c r="G42" s="522" t="str">
        <f t="shared" si="11"/>
        <v/>
      </c>
      <c r="H42" s="522" t="str">
        <f t="shared" si="11"/>
        <v/>
      </c>
      <c r="I42" s="522" t="str">
        <f t="shared" si="11"/>
        <v/>
      </c>
      <c r="J42" s="516"/>
      <c r="K42" s="516"/>
      <c r="L42" s="516"/>
      <c r="M42" s="516"/>
      <c r="N42" s="516"/>
      <c r="O42" s="516"/>
      <c r="P42" s="516"/>
      <c r="Q42" s="516"/>
      <c r="R42" s="516"/>
    </row>
    <row r="43" spans="1:18" ht="12.75" customHeight="1" thickBot="1" x14ac:dyDescent="0.25">
      <c r="A43" s="508" t="s">
        <v>812</v>
      </c>
      <c r="B43" s="531"/>
      <c r="C43" s="532"/>
      <c r="D43" s="533"/>
      <c r="E43" s="534"/>
      <c r="F43" s="531"/>
      <c r="G43" s="535"/>
      <c r="H43" s="535"/>
      <c r="I43" s="534"/>
      <c r="J43" s="516" t="str">
        <f t="shared" si="4"/>
        <v/>
      </c>
      <c r="K43" s="516" t="str">
        <f t="shared" si="5"/>
        <v/>
      </c>
      <c r="L43" s="516" t="str">
        <f t="shared" si="6"/>
        <v/>
      </c>
      <c r="M43" s="516"/>
      <c r="N43" s="516" t="str">
        <f t="shared" si="7"/>
        <v/>
      </c>
      <c r="O43" s="516" t="str">
        <f t="shared" si="8"/>
        <v/>
      </c>
      <c r="P43" s="516" t="str">
        <f t="shared" si="9"/>
        <v/>
      </c>
      <c r="Q43" s="516"/>
      <c r="R43" s="516"/>
    </row>
    <row r="44" spans="1:18" ht="12.75" customHeight="1" x14ac:dyDescent="0.2">
      <c r="A44" s="536" t="s">
        <v>336</v>
      </c>
      <c r="B44" s="103"/>
      <c r="C44" s="109"/>
      <c r="D44" s="109"/>
      <c r="E44" s="109"/>
      <c r="F44" s="109"/>
      <c r="G44" s="109"/>
      <c r="H44" s="109"/>
      <c r="I44" s="110"/>
      <c r="J44" s="516" t="str">
        <f t="shared" si="4"/>
        <v/>
      </c>
      <c r="K44" s="516" t="str">
        <f t="shared" si="5"/>
        <v/>
      </c>
      <c r="L44" s="516" t="str">
        <f t="shared" si="6"/>
        <v/>
      </c>
      <c r="M44" s="516"/>
      <c r="N44" s="516" t="str">
        <f t="shared" si="7"/>
        <v/>
      </c>
      <c r="O44" s="516" t="str">
        <f t="shared" si="8"/>
        <v/>
      </c>
      <c r="P44" s="516" t="str">
        <f t="shared" si="9"/>
        <v/>
      </c>
      <c r="Q44" s="516"/>
      <c r="R44" s="516"/>
    </row>
    <row r="45" spans="1:18" ht="12.75" customHeight="1" x14ac:dyDescent="0.2">
      <c r="A45" s="536" t="s">
        <v>337</v>
      </c>
      <c r="B45" s="104"/>
      <c r="C45" s="83"/>
      <c r="D45" s="83"/>
      <c r="E45" s="83"/>
      <c r="F45" s="83"/>
      <c r="G45" s="83"/>
      <c r="H45" s="83"/>
      <c r="I45" s="108"/>
      <c r="J45" s="516" t="str">
        <f t="shared" si="4"/>
        <v/>
      </c>
      <c r="K45" s="516" t="str">
        <f t="shared" si="5"/>
        <v/>
      </c>
      <c r="L45" s="516" t="str">
        <f t="shared" si="6"/>
        <v/>
      </c>
      <c r="M45" s="516"/>
      <c r="N45" s="516" t="str">
        <f t="shared" si="7"/>
        <v/>
      </c>
      <c r="O45" s="516" t="str">
        <f t="shared" si="8"/>
        <v/>
      </c>
      <c r="P45" s="516" t="str">
        <f t="shared" si="9"/>
        <v/>
      </c>
      <c r="Q45" s="516"/>
      <c r="R45" s="516"/>
    </row>
    <row r="46" spans="1:18" ht="12.75" customHeight="1" thickBot="1" x14ac:dyDescent="0.25">
      <c r="A46" s="537" t="s">
        <v>94</v>
      </c>
      <c r="B46" s="105">
        <v>147</v>
      </c>
      <c r="C46" s="106">
        <v>1</v>
      </c>
      <c r="D46" s="106">
        <v>187</v>
      </c>
      <c r="E46" s="106">
        <v>11315</v>
      </c>
      <c r="F46" s="106">
        <v>267</v>
      </c>
      <c r="G46" s="106">
        <v>0</v>
      </c>
      <c r="H46" s="106">
        <v>0</v>
      </c>
      <c r="I46" s="107">
        <v>8069</v>
      </c>
      <c r="J46" s="516" t="str">
        <f t="shared" si="4"/>
        <v/>
      </c>
      <c r="K46" s="516" t="str">
        <f t="shared" si="5"/>
        <v/>
      </c>
      <c r="L46" s="516" t="str">
        <f t="shared" si="6"/>
        <v/>
      </c>
      <c r="M46" s="516"/>
      <c r="N46" s="516" t="str">
        <f t="shared" si="7"/>
        <v/>
      </c>
      <c r="O46" s="516" t="str">
        <f t="shared" si="8"/>
        <v/>
      </c>
      <c r="P46" s="516" t="str">
        <f t="shared" si="9"/>
        <v/>
      </c>
      <c r="Q46" s="516"/>
      <c r="R46" s="516"/>
    </row>
    <row r="47" spans="1:18" ht="3.75" customHeight="1" x14ac:dyDescent="0.2">
      <c r="A47" s="447"/>
      <c r="B47" s="538"/>
      <c r="C47" s="538"/>
      <c r="D47" s="538"/>
      <c r="E47" s="538"/>
      <c r="F47" s="538"/>
      <c r="G47" s="538"/>
      <c r="H47" s="538"/>
      <c r="I47" s="538"/>
      <c r="J47" s="516"/>
      <c r="K47" s="516"/>
      <c r="L47" s="516"/>
      <c r="M47" s="516"/>
      <c r="N47" s="516"/>
      <c r="O47" s="516"/>
      <c r="P47" s="516"/>
      <c r="Q47" s="516"/>
      <c r="R47" s="516"/>
    </row>
    <row r="48" spans="1:18" ht="12.75" customHeight="1" thickBot="1" x14ac:dyDescent="0.25">
      <c r="B48" s="539"/>
      <c r="C48" s="539"/>
      <c r="D48" s="539"/>
      <c r="E48" s="539"/>
      <c r="F48" s="539"/>
      <c r="G48" s="539"/>
      <c r="H48" s="539"/>
      <c r="I48" s="539"/>
      <c r="L48" s="475"/>
    </row>
    <row r="49" spans="1:26" ht="13.15" customHeight="1" x14ac:dyDescent="0.2">
      <c r="A49" s="540" t="s">
        <v>663</v>
      </c>
      <c r="B49" s="541" t="s">
        <v>339</v>
      </c>
      <c r="C49" s="541" t="s">
        <v>339</v>
      </c>
      <c r="D49" s="542" t="s">
        <v>339</v>
      </c>
      <c r="E49" s="543"/>
      <c r="F49" s="544" t="s">
        <v>339</v>
      </c>
      <c r="G49" s="541" t="s">
        <v>339</v>
      </c>
      <c r="H49" s="541" t="s">
        <v>339</v>
      </c>
      <c r="I49" s="545"/>
    </row>
    <row r="50" spans="1:26" ht="13.5" customHeight="1" x14ac:dyDescent="0.2">
      <c r="A50" s="546" t="s">
        <v>340</v>
      </c>
      <c r="B50" s="547"/>
      <c r="C50" s="547"/>
      <c r="D50" s="548"/>
      <c r="E50" s="549"/>
      <c r="F50" s="550"/>
      <c r="G50" s="551"/>
      <c r="H50" s="551"/>
      <c r="I50" s="552"/>
      <c r="T50" s="43">
        <v>2</v>
      </c>
      <c r="U50" s="43">
        <v>2</v>
      </c>
      <c r="V50" s="43">
        <v>2</v>
      </c>
      <c r="X50" s="43">
        <v>2</v>
      </c>
      <c r="Y50" s="43">
        <v>2</v>
      </c>
      <c r="Z50" s="43">
        <v>2</v>
      </c>
    </row>
    <row r="51" spans="1:26" ht="4.1500000000000004" customHeight="1" x14ac:dyDescent="0.2">
      <c r="A51" s="547"/>
      <c r="B51" s="547"/>
      <c r="C51" s="551"/>
      <c r="E51" s="553"/>
      <c r="F51" s="550"/>
      <c r="G51" s="551"/>
      <c r="H51" s="551"/>
      <c r="I51" s="552"/>
    </row>
    <row r="52" spans="1:26" ht="12.6" customHeight="1" thickBot="1" x14ac:dyDescent="0.25">
      <c r="A52" s="554" t="s">
        <v>341</v>
      </c>
      <c r="B52" s="551"/>
      <c r="C52" s="551"/>
      <c r="D52" s="551"/>
      <c r="E52" s="553"/>
      <c r="F52" s="550"/>
      <c r="G52" s="551"/>
      <c r="H52" s="551"/>
      <c r="I52" s="552"/>
    </row>
    <row r="53" spans="1:26" ht="22.5" customHeight="1" thickBot="1" x14ac:dyDescent="0.25">
      <c r="A53" s="555" t="s">
        <v>342</v>
      </c>
      <c r="B53" s="840"/>
      <c r="C53" s="840"/>
      <c r="D53" s="840"/>
      <c r="E53" s="849"/>
      <c r="F53" s="840"/>
      <c r="G53" s="840"/>
      <c r="H53" s="840"/>
      <c r="I53" s="556"/>
    </row>
    <row r="54" spans="1:26" ht="12.6" customHeight="1" thickBot="1" x14ac:dyDescent="0.25">
      <c r="A54" s="555" t="s">
        <v>343</v>
      </c>
      <c r="B54" s="840"/>
      <c r="C54" s="840"/>
      <c r="D54" s="840"/>
      <c r="E54" s="850"/>
      <c r="F54" s="840"/>
      <c r="G54" s="840"/>
      <c r="H54" s="840"/>
      <c r="I54" s="556"/>
    </row>
    <row r="55" spans="1:26" ht="12.6" customHeight="1" thickBot="1" x14ac:dyDescent="0.25">
      <c r="A55" s="555" t="s">
        <v>344</v>
      </c>
      <c r="B55" s="838"/>
      <c r="C55" s="838"/>
      <c r="D55" s="838"/>
      <c r="E55" s="851"/>
      <c r="F55" s="839"/>
      <c r="G55" s="838"/>
      <c r="H55" s="838"/>
      <c r="I55" s="556"/>
    </row>
    <row r="56" spans="1:26" ht="12.6" customHeight="1" x14ac:dyDescent="0.2">
      <c r="A56" s="555"/>
      <c r="B56" s="547" t="s">
        <v>339</v>
      </c>
      <c r="C56" s="547" t="s">
        <v>339</v>
      </c>
      <c r="D56" s="548" t="s">
        <v>339</v>
      </c>
      <c r="E56" s="549"/>
      <c r="F56" s="548" t="s">
        <v>339</v>
      </c>
      <c r="G56" s="557" t="s">
        <v>339</v>
      </c>
      <c r="H56" s="547" t="s">
        <v>339</v>
      </c>
      <c r="I56" s="558"/>
    </row>
    <row r="57" spans="1:26" ht="24" customHeight="1" x14ac:dyDescent="0.2">
      <c r="A57" s="555" t="s">
        <v>345</v>
      </c>
      <c r="B57" s="559"/>
      <c r="C57" s="559"/>
      <c r="D57" s="560"/>
      <c r="E57" s="561"/>
      <c r="F57" s="560"/>
      <c r="G57" s="562"/>
      <c r="H57" s="559"/>
      <c r="I57" s="556"/>
      <c r="T57" s="43">
        <v>2</v>
      </c>
      <c r="U57" s="43">
        <v>2</v>
      </c>
      <c r="V57" s="43">
        <v>2</v>
      </c>
      <c r="X57" s="43">
        <v>2</v>
      </c>
      <c r="Y57" s="43">
        <v>2</v>
      </c>
      <c r="Z57" s="43">
        <v>2</v>
      </c>
    </row>
    <row r="58" spans="1:26" ht="24.75" customHeight="1" thickBot="1" x14ac:dyDescent="0.25">
      <c r="A58" s="563" t="s">
        <v>346</v>
      </c>
      <c r="B58" s="564"/>
      <c r="C58" s="565"/>
      <c r="D58" s="566"/>
      <c r="E58" s="567"/>
      <c r="F58" s="566"/>
      <c r="G58" s="568"/>
      <c r="H58" s="565"/>
      <c r="I58" s="569"/>
      <c r="T58" s="43">
        <v>2</v>
      </c>
      <c r="U58" s="43">
        <v>2</v>
      </c>
      <c r="V58" s="43">
        <v>2</v>
      </c>
      <c r="X58" s="43">
        <v>2</v>
      </c>
      <c r="Y58" s="43">
        <v>2</v>
      </c>
      <c r="Z58" s="43">
        <v>2</v>
      </c>
    </row>
    <row r="59" spans="1:26" ht="11.25" customHeight="1" x14ac:dyDescent="0.2">
      <c r="A59" s="560"/>
      <c r="C59" s="548"/>
      <c r="D59" s="548"/>
    </row>
    <row r="60" spans="1:26" ht="8.25" customHeight="1" x14ac:dyDescent="0.2">
      <c r="A60" s="570"/>
      <c r="B60" s="570"/>
      <c r="C60" s="548"/>
      <c r="D60" s="548"/>
    </row>
    <row r="61" spans="1:26" ht="22.5" customHeight="1" x14ac:dyDescent="0.2">
      <c r="A61" s="571" t="s">
        <v>347</v>
      </c>
      <c r="B61" s="1196" t="s">
        <v>993</v>
      </c>
      <c r="C61" s="1197"/>
      <c r="D61" s="1197"/>
      <c r="E61" s="1197"/>
      <c r="F61" s="1197"/>
      <c r="G61" s="1197"/>
      <c r="H61" s="1197"/>
      <c r="I61" s="1198"/>
    </row>
    <row r="62" spans="1:26" ht="22.5" customHeight="1" x14ac:dyDescent="0.2">
      <c r="A62" s="571" t="s">
        <v>348</v>
      </c>
      <c r="B62" s="1196"/>
      <c r="C62" s="1197"/>
      <c r="D62" s="1197"/>
      <c r="E62" s="1197"/>
      <c r="F62" s="1197"/>
      <c r="G62" s="1197"/>
      <c r="H62" s="1197"/>
      <c r="I62" s="1198"/>
    </row>
    <row r="63" spans="1:26" ht="22.5" customHeight="1" x14ac:dyDescent="0.2">
      <c r="A63" s="571" t="s">
        <v>349</v>
      </c>
      <c r="B63" s="1196"/>
      <c r="C63" s="1197"/>
      <c r="D63" s="1197"/>
      <c r="E63" s="1197"/>
      <c r="F63" s="1197"/>
      <c r="G63" s="1197"/>
      <c r="H63" s="1197"/>
      <c r="I63" s="1198"/>
    </row>
    <row r="64" spans="1:26" ht="22.5" customHeight="1" x14ac:dyDescent="0.2">
      <c r="A64" s="571" t="s">
        <v>350</v>
      </c>
      <c r="B64" s="1196"/>
      <c r="C64" s="1197"/>
      <c r="D64" s="1197"/>
      <c r="E64" s="1197"/>
      <c r="F64" s="1197"/>
      <c r="G64" s="1197"/>
      <c r="H64" s="1197"/>
      <c r="I64" s="1198"/>
    </row>
    <row r="65" spans="1:9" ht="22.5" customHeight="1" x14ac:dyDescent="0.2">
      <c r="A65" s="571" t="s">
        <v>351</v>
      </c>
      <c r="B65" s="1196"/>
      <c r="C65" s="1197"/>
      <c r="D65" s="1197"/>
      <c r="E65" s="1197"/>
      <c r="F65" s="1197"/>
      <c r="G65" s="1197"/>
      <c r="H65" s="1197"/>
      <c r="I65" s="1198"/>
    </row>
    <row r="66" spans="1:9" ht="22.5" customHeight="1" x14ac:dyDescent="0.2">
      <c r="A66" s="571" t="s">
        <v>813</v>
      </c>
      <c r="B66" s="1196"/>
      <c r="C66" s="1197"/>
      <c r="D66" s="1197"/>
      <c r="E66" s="1197"/>
      <c r="F66" s="1197"/>
      <c r="G66" s="1197"/>
      <c r="H66" s="1197"/>
      <c r="I66" s="1198"/>
    </row>
    <row r="67" spans="1:9" ht="22.5" customHeight="1" x14ac:dyDescent="0.2">
      <c r="A67" s="571" t="s">
        <v>352</v>
      </c>
      <c r="B67" s="1207"/>
      <c r="C67" s="1207"/>
      <c r="D67" s="1207"/>
      <c r="E67" s="1207"/>
      <c r="F67" s="1207"/>
      <c r="G67" s="1207"/>
      <c r="H67" s="1207"/>
      <c r="I67" s="1207"/>
    </row>
    <row r="68" spans="1:9" ht="31.15" customHeight="1" x14ac:dyDescent="0.2">
      <c r="A68" s="572"/>
      <c r="B68" s="1206"/>
      <c r="C68" s="1206"/>
      <c r="D68" s="1206"/>
      <c r="E68" s="1206"/>
      <c r="F68" s="1206"/>
      <c r="G68" s="1206"/>
      <c r="H68" s="1206"/>
      <c r="I68" s="1206"/>
    </row>
  </sheetData>
  <mergeCells count="15">
    <mergeCell ref="B68:I68"/>
    <mergeCell ref="B67:I67"/>
    <mergeCell ref="B62:I62"/>
    <mergeCell ref="B63:I63"/>
    <mergeCell ref="B64:I64"/>
    <mergeCell ref="B65:I65"/>
    <mergeCell ref="B66:I66"/>
    <mergeCell ref="B61:I61"/>
    <mergeCell ref="A1:I1"/>
    <mergeCell ref="A3:I3"/>
    <mergeCell ref="C7:E7"/>
    <mergeCell ref="G7:I7"/>
    <mergeCell ref="B8:I8"/>
    <mergeCell ref="B9:E9"/>
    <mergeCell ref="F9:I9"/>
  </mergeCells>
  <dataValidations count="14">
    <dataValidation type="date" operator="greaterThanOrEqual" allowBlank="1" showInputMessage="1" showErrorMessage="1" errorTitle="INVALID DATE!" error="Please enter a valid Start Date." sqref="C7:E7" xr:uid="{516E9283-CC82-483C-BB93-E70DAD92808E}">
      <formula1>43466</formula1>
    </dataValidation>
    <dataValidation type="date" operator="greaterThan" allowBlank="1" showInputMessage="1" showErrorMessage="1" errorTitle="INVALID DATE!" error="Report Period End Date cannot be before Begin Date." sqref="G7:I7" xr:uid="{1BE45780-FAA2-4000-8D07-3A9379BD660F}">
      <formula1>C7</formula1>
    </dataValidation>
    <dataValidation type="textLength" operator="lessThanOrEqual" allowBlank="1" showInputMessage="1" showErrorMessage="1" error="The note you are trying to enter is too long for this field (greater than 255 characters). Please use the General Comments sheet for this note!" sqref="B61:I67" xr:uid="{6A729948-28F5-4CD5-B380-FCDBE3140BB5}">
      <formula1>255</formula1>
    </dataValidation>
    <dataValidation allowBlank="1" showErrorMessage="1" promptTitle="CAUTION" prompt="Enter data in this cell only if you are NOT Entering data into Hispanic Race Category." sqref="B47:H47 I47" xr:uid="{B7E174CD-80F9-4525-81E4-B7F70D2F3D50}"/>
    <dataValidation type="textLength" operator="lessThanOrEqual" allowBlank="1" showInputMessage="1" showErrorMessage="1" sqref="F55:G55 B55:D55 B53:D54 F53:H54" xr:uid="{3FDC7CF3-EBAA-41AC-A0F2-DB6CDA5BB7EB}">
      <formula1>225</formula1>
    </dataValidation>
    <dataValidation type="custom" allowBlank="1" showErrorMessage="1" errorTitle="CAUTION" error="The Total is automatically calculated from the sums of the Age categories of Children with SED." promptTitle="CAUTION" prompt="The Total is automatically calculated from the sums of the Age categories of Children with SED." sqref="I22" xr:uid="{838E5337-9E42-4DCC-8F4A-6362065C998F}">
      <formula1>"None"</formula1>
    </dataValidation>
    <dataValidation type="custom" allowBlank="1" showErrorMessage="1" errorTitle="CAUTION" error="The Total is automatically calculated from the sums of the Age categories of persons Receiving Multi-Systemic Therapy." promptTitle="CAUTION" prompt="The Total is automatically calculated from the sums of the Age categories of persons Receiving Multi-Systemic Therapy." sqref="G22:H22" xr:uid="{EF2A7DA7-2C0F-46C3-99F7-2D35D9B26776}">
      <formula1>"None"</formula1>
    </dataValidation>
    <dataValidation type="custom" allowBlank="1" showErrorMessage="1" errorTitle="CAUTION" error="The Total is automatically calculated from the sums of the Age categories of persons Receiving Thereaputic Foster Care." promptTitle="CAUTION" prompt="The Total is automatically calculated from the sums of the Age categories of persons Receiving Thereaputic Foster Care." sqref="F22" xr:uid="{4DC545F1-AC07-4D22-942D-63D613A39381}">
      <formula1>"None"</formula1>
    </dataValidation>
    <dataValidation type="custom" allowBlank="1" showErrorMessage="1" errorTitle="CAUTION" error="The Total is automatically calculated from the sums of the Age categories of Adults with SMI served" promptTitle="CAUTION" prompt="The Total is automatically calculated from the sums of the Age categories of Adults with SMI served." sqref="E22" xr:uid="{46C3902D-1B1E-475E-A792-5F6187554DFB}">
      <formula1>"None"</formula1>
    </dataValidation>
    <dataValidation type="custom" allowBlank="1" showErrorMessage="1" errorTitle="CAUTION" error="The Total is automatically calculated from the sums of the Age categories of persons Receiving ACT." promptTitle="CAUTION" prompt="The Total is automatically calculated from the sums of the Age categories of persons Receiving ACT." sqref="D22" xr:uid="{05DC55D6-0147-4511-B2CD-05583EF0612A}">
      <formula1>"None"</formula1>
    </dataValidation>
    <dataValidation type="custom" allowBlank="1" showErrorMessage="1" errorTitle="CAUTION" error="The Total is automatically calculated from the sums of the Age categories of persons Receiving Supported Employment." promptTitle="CAUTION" prompt="The Total is automatically calculated from the sums of the Age categories of persons Receiving Employment." sqref="B22:C22" xr:uid="{4EA38BB0-F5FC-4811-95D2-719CCEE53264}">
      <formula1>"None"</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8:I8" xr:uid="{C49C125B-D5BE-49BC-B1D9-C43659F48E42}">
      <formula1>2</formula1>
    </dataValidation>
    <dataValidation type="whole" allowBlank="1" showErrorMessage="1" errorTitle="Caution!" error="This is a numeric field. Please enter whole numbers only!" promptTitle="Caution" prompt="Do Not  Enter Data for Hispanic if already added in Table 2A" sqref="F12:I15 B15:E21 F21:I21 B26:I31 B25:I25 B34:I41 B44:I46" xr:uid="{873CD8BD-731E-4FAD-9B20-4AAFEB0E2F02}">
      <formula1>0</formula1>
      <formula2>1000000</formula2>
    </dataValidation>
    <dataValidation type="custom" allowBlank="1" showInputMessage="1" showErrorMessage="1" errorTitle="Caution!" error="Data entered in blacked-out cells, please remove this data." sqref="B12:E14 F16:I20 E49:E58 I49:I58 B11:I11 B24:I24 B33:I33 B43:I43" xr:uid="{5396151B-EE8A-4C6C-A275-5F53113A6EA0}">
      <formula1>"None"</formula1>
    </dataValidation>
  </dataValidations>
  <pageMargins left="0.75" right="0.75" top="1" bottom="1" header="0.5" footer="0.5"/>
  <pageSetup scale="96" orientation="portrait" r:id="rId1"/>
  <headerFooter alignWithMargins="0">
    <oddFooter>&amp;LFY 2024 Uniform Reporting System (URS)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2</xdr:col>
                    <xdr:colOff>133350</xdr:colOff>
                    <xdr:row>48</xdr:row>
                    <xdr:rowOff>133350</xdr:rowOff>
                  </from>
                  <to>
                    <xdr:col>2</xdr:col>
                    <xdr:colOff>381000</xdr:colOff>
                    <xdr:row>50</xdr:row>
                    <xdr:rowOff>38100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2</xdr:col>
                    <xdr:colOff>381000</xdr:colOff>
                    <xdr:row>48</xdr:row>
                    <xdr:rowOff>133350</xdr:rowOff>
                  </from>
                  <to>
                    <xdr:col>2</xdr:col>
                    <xdr:colOff>638175</xdr:colOff>
                    <xdr:row>50</xdr:row>
                    <xdr:rowOff>38100</xdr:rowOff>
                  </to>
                </anchor>
              </controlPr>
            </control>
          </mc:Choice>
        </mc:AlternateContent>
        <mc:AlternateContent xmlns:mc="http://schemas.openxmlformats.org/markup-compatibility/2006">
          <mc:Choice Requires="x14">
            <control shapeId="73731" r:id="rId6" name="Group Box 3">
              <controlPr defaultSize="0" autoFill="0" autoPict="0">
                <anchor moveWithCells="1">
                  <from>
                    <xdr:col>2</xdr:col>
                    <xdr:colOff>0</xdr:colOff>
                    <xdr:row>47</xdr:row>
                    <xdr:rowOff>152400</xdr:rowOff>
                  </from>
                  <to>
                    <xdr:col>3</xdr:col>
                    <xdr:colOff>0</xdr:colOff>
                    <xdr:row>51</xdr:row>
                    <xdr:rowOff>9525</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3</xdr:col>
                    <xdr:colOff>142875</xdr:colOff>
                    <xdr:row>48</xdr:row>
                    <xdr:rowOff>133350</xdr:rowOff>
                  </from>
                  <to>
                    <xdr:col>3</xdr:col>
                    <xdr:colOff>400050</xdr:colOff>
                    <xdr:row>50</xdr:row>
                    <xdr:rowOff>38100</xdr:rowOff>
                  </to>
                </anchor>
              </controlPr>
            </control>
          </mc:Choice>
        </mc:AlternateContent>
        <mc:AlternateContent xmlns:mc="http://schemas.openxmlformats.org/markup-compatibility/2006">
          <mc:Choice Requires="x14">
            <control shapeId="73733" r:id="rId8" name="Option Button 5">
              <controlPr defaultSize="0" autoFill="0" autoLine="0" autoPict="0">
                <anchor moveWithCells="1">
                  <from>
                    <xdr:col>3</xdr:col>
                    <xdr:colOff>400050</xdr:colOff>
                    <xdr:row>48</xdr:row>
                    <xdr:rowOff>133350</xdr:rowOff>
                  </from>
                  <to>
                    <xdr:col>3</xdr:col>
                    <xdr:colOff>647700</xdr:colOff>
                    <xdr:row>50</xdr:row>
                    <xdr:rowOff>38100</xdr:rowOff>
                  </to>
                </anchor>
              </controlPr>
            </control>
          </mc:Choice>
        </mc:AlternateContent>
        <mc:AlternateContent xmlns:mc="http://schemas.openxmlformats.org/markup-compatibility/2006">
          <mc:Choice Requires="x14">
            <control shapeId="73734" r:id="rId9" name="Group Box 6">
              <controlPr defaultSize="0" autoFill="0" autoPict="0">
                <anchor moveWithCells="1">
                  <from>
                    <xdr:col>3</xdr:col>
                    <xdr:colOff>0</xdr:colOff>
                    <xdr:row>48</xdr:row>
                    <xdr:rowOff>0</xdr:rowOff>
                  </from>
                  <to>
                    <xdr:col>4</xdr:col>
                    <xdr:colOff>0</xdr:colOff>
                    <xdr:row>51</xdr:row>
                    <xdr:rowOff>9525</xdr:rowOff>
                  </to>
                </anchor>
              </controlPr>
            </control>
          </mc:Choice>
        </mc:AlternateContent>
        <mc:AlternateContent xmlns:mc="http://schemas.openxmlformats.org/markup-compatibility/2006">
          <mc:Choice Requires="x14">
            <control shapeId="73735" r:id="rId10" name="Option Button 7">
              <controlPr defaultSize="0" autoFill="0" autoLine="0" autoPict="0">
                <anchor moveWithCells="1">
                  <from>
                    <xdr:col>5</xdr:col>
                    <xdr:colOff>123825</xdr:colOff>
                    <xdr:row>48</xdr:row>
                    <xdr:rowOff>133350</xdr:rowOff>
                  </from>
                  <to>
                    <xdr:col>5</xdr:col>
                    <xdr:colOff>295275</xdr:colOff>
                    <xdr:row>51</xdr:row>
                    <xdr:rowOff>0</xdr:rowOff>
                  </to>
                </anchor>
              </controlPr>
            </control>
          </mc:Choice>
        </mc:AlternateContent>
        <mc:AlternateContent xmlns:mc="http://schemas.openxmlformats.org/markup-compatibility/2006">
          <mc:Choice Requires="x14">
            <control shapeId="73736" r:id="rId11" name="Option Button 8">
              <controlPr defaultSize="0" autoFill="0" autoLine="0" autoPict="0">
                <anchor moveWithCells="1">
                  <from>
                    <xdr:col>5</xdr:col>
                    <xdr:colOff>390525</xdr:colOff>
                    <xdr:row>48</xdr:row>
                    <xdr:rowOff>133350</xdr:rowOff>
                  </from>
                  <to>
                    <xdr:col>5</xdr:col>
                    <xdr:colOff>647700</xdr:colOff>
                    <xdr:row>51</xdr:row>
                    <xdr:rowOff>0</xdr:rowOff>
                  </to>
                </anchor>
              </controlPr>
            </control>
          </mc:Choice>
        </mc:AlternateContent>
        <mc:AlternateContent xmlns:mc="http://schemas.openxmlformats.org/markup-compatibility/2006">
          <mc:Choice Requires="x14">
            <control shapeId="73737" r:id="rId12" name="Group Box 9">
              <controlPr defaultSize="0" autoFill="0" autoPict="0">
                <anchor moveWithCells="1">
                  <from>
                    <xdr:col>5</xdr:col>
                    <xdr:colOff>9525</xdr:colOff>
                    <xdr:row>48</xdr:row>
                    <xdr:rowOff>0</xdr:rowOff>
                  </from>
                  <to>
                    <xdr:col>6</xdr:col>
                    <xdr:colOff>0</xdr:colOff>
                    <xdr:row>51</xdr:row>
                    <xdr:rowOff>0</xdr:rowOff>
                  </to>
                </anchor>
              </controlPr>
            </control>
          </mc:Choice>
        </mc:AlternateContent>
        <mc:AlternateContent xmlns:mc="http://schemas.openxmlformats.org/markup-compatibility/2006">
          <mc:Choice Requires="x14">
            <control shapeId="73738" r:id="rId13" name="Option Button 10">
              <controlPr defaultSize="0" autoFill="0" autoLine="0" autoPict="0">
                <anchor moveWithCells="1">
                  <from>
                    <xdr:col>6</xdr:col>
                    <xdr:colOff>133350</xdr:colOff>
                    <xdr:row>48</xdr:row>
                    <xdr:rowOff>152400</xdr:rowOff>
                  </from>
                  <to>
                    <xdr:col>6</xdr:col>
                    <xdr:colOff>381000</xdr:colOff>
                    <xdr:row>51</xdr:row>
                    <xdr:rowOff>9525</xdr:rowOff>
                  </to>
                </anchor>
              </controlPr>
            </control>
          </mc:Choice>
        </mc:AlternateContent>
        <mc:AlternateContent xmlns:mc="http://schemas.openxmlformats.org/markup-compatibility/2006">
          <mc:Choice Requires="x14">
            <control shapeId="73739" r:id="rId14" name="Option Button 11">
              <controlPr defaultSize="0" autoFill="0" autoLine="0" autoPict="0">
                <anchor moveWithCells="1">
                  <from>
                    <xdr:col>6</xdr:col>
                    <xdr:colOff>381000</xdr:colOff>
                    <xdr:row>48</xdr:row>
                    <xdr:rowOff>152400</xdr:rowOff>
                  </from>
                  <to>
                    <xdr:col>6</xdr:col>
                    <xdr:colOff>628650</xdr:colOff>
                    <xdr:row>51</xdr:row>
                    <xdr:rowOff>9525</xdr:rowOff>
                  </to>
                </anchor>
              </controlPr>
            </control>
          </mc:Choice>
        </mc:AlternateContent>
        <mc:AlternateContent xmlns:mc="http://schemas.openxmlformats.org/markup-compatibility/2006">
          <mc:Choice Requires="x14">
            <control shapeId="73740" r:id="rId15" name="Group Box 12">
              <controlPr defaultSize="0" autoFill="0" autoPict="0">
                <anchor moveWithCells="1">
                  <from>
                    <xdr:col>6</xdr:col>
                    <xdr:colOff>0</xdr:colOff>
                    <xdr:row>48</xdr:row>
                    <xdr:rowOff>0</xdr:rowOff>
                  </from>
                  <to>
                    <xdr:col>7</xdr:col>
                    <xdr:colOff>0</xdr:colOff>
                    <xdr:row>51</xdr:row>
                    <xdr:rowOff>0</xdr:rowOff>
                  </to>
                </anchor>
              </controlPr>
            </control>
          </mc:Choice>
        </mc:AlternateContent>
        <mc:AlternateContent xmlns:mc="http://schemas.openxmlformats.org/markup-compatibility/2006">
          <mc:Choice Requires="x14">
            <control shapeId="73741" r:id="rId16" name="Option Button 13">
              <controlPr defaultSize="0" autoFill="0" autoLine="0" autoPict="0">
                <anchor moveWithCells="1">
                  <from>
                    <xdr:col>7</xdr:col>
                    <xdr:colOff>171450</xdr:colOff>
                    <xdr:row>48</xdr:row>
                    <xdr:rowOff>133350</xdr:rowOff>
                  </from>
                  <to>
                    <xdr:col>7</xdr:col>
                    <xdr:colOff>419100</xdr:colOff>
                    <xdr:row>50</xdr:row>
                    <xdr:rowOff>38100</xdr:rowOff>
                  </to>
                </anchor>
              </controlPr>
            </control>
          </mc:Choice>
        </mc:AlternateContent>
        <mc:AlternateContent xmlns:mc="http://schemas.openxmlformats.org/markup-compatibility/2006">
          <mc:Choice Requires="x14">
            <control shapeId="73742" r:id="rId17" name="Option Button 14">
              <controlPr defaultSize="0" autoFill="0" autoLine="0" autoPict="0">
                <anchor moveWithCells="1">
                  <from>
                    <xdr:col>7</xdr:col>
                    <xdr:colOff>428625</xdr:colOff>
                    <xdr:row>48</xdr:row>
                    <xdr:rowOff>133350</xdr:rowOff>
                  </from>
                  <to>
                    <xdr:col>7</xdr:col>
                    <xdr:colOff>676275</xdr:colOff>
                    <xdr:row>50</xdr:row>
                    <xdr:rowOff>38100</xdr:rowOff>
                  </to>
                </anchor>
              </controlPr>
            </control>
          </mc:Choice>
        </mc:AlternateContent>
        <mc:AlternateContent xmlns:mc="http://schemas.openxmlformats.org/markup-compatibility/2006">
          <mc:Choice Requires="x14">
            <control shapeId="73743" r:id="rId18" name="Group Box 15">
              <controlPr defaultSize="0" autoFill="0" autoPict="0">
                <anchor moveWithCells="1">
                  <from>
                    <xdr:col>7</xdr:col>
                    <xdr:colOff>0</xdr:colOff>
                    <xdr:row>47</xdr:row>
                    <xdr:rowOff>152400</xdr:rowOff>
                  </from>
                  <to>
                    <xdr:col>8</xdr:col>
                    <xdr:colOff>0</xdr:colOff>
                    <xdr:row>51</xdr:row>
                    <xdr:rowOff>0</xdr:rowOff>
                  </to>
                </anchor>
              </controlPr>
            </control>
          </mc:Choice>
        </mc:AlternateContent>
        <mc:AlternateContent xmlns:mc="http://schemas.openxmlformats.org/markup-compatibility/2006">
          <mc:Choice Requires="x14">
            <control shapeId="73744" r:id="rId19" name="Option Button 16">
              <controlPr defaultSize="0" autoFill="0" autoLine="0" autoPict="0">
                <anchor moveWithCells="1">
                  <from>
                    <xdr:col>1</xdr:col>
                    <xdr:colOff>38100</xdr:colOff>
                    <xdr:row>56</xdr:row>
                    <xdr:rowOff>28575</xdr:rowOff>
                  </from>
                  <to>
                    <xdr:col>1</xdr:col>
                    <xdr:colOff>304800</xdr:colOff>
                    <xdr:row>56</xdr:row>
                    <xdr:rowOff>209550</xdr:rowOff>
                  </to>
                </anchor>
              </controlPr>
            </control>
          </mc:Choice>
        </mc:AlternateContent>
        <mc:AlternateContent xmlns:mc="http://schemas.openxmlformats.org/markup-compatibility/2006">
          <mc:Choice Requires="x14">
            <control shapeId="73745" r:id="rId20" name="Option Button 17">
              <controlPr defaultSize="0" autoFill="0" autoLine="0" autoPict="0">
                <anchor moveWithCells="1">
                  <from>
                    <xdr:col>1</xdr:col>
                    <xdr:colOff>323850</xdr:colOff>
                    <xdr:row>56</xdr:row>
                    <xdr:rowOff>28575</xdr:rowOff>
                  </from>
                  <to>
                    <xdr:col>1</xdr:col>
                    <xdr:colOff>571500</xdr:colOff>
                    <xdr:row>56</xdr:row>
                    <xdr:rowOff>209550</xdr:rowOff>
                  </to>
                </anchor>
              </controlPr>
            </control>
          </mc:Choice>
        </mc:AlternateContent>
        <mc:AlternateContent xmlns:mc="http://schemas.openxmlformats.org/markup-compatibility/2006">
          <mc:Choice Requires="x14">
            <control shapeId="73746" r:id="rId21" name="Group Box 18">
              <controlPr defaultSize="0" autoFill="0" autoPict="0">
                <anchor moveWithCells="1">
                  <from>
                    <xdr:col>1</xdr:col>
                    <xdr:colOff>1743075</xdr:colOff>
                    <xdr:row>55</xdr:row>
                    <xdr:rowOff>9525</xdr:rowOff>
                  </from>
                  <to>
                    <xdr:col>2</xdr:col>
                    <xdr:colOff>0</xdr:colOff>
                    <xdr:row>57</xdr:row>
                    <xdr:rowOff>9525</xdr:rowOff>
                  </to>
                </anchor>
              </controlPr>
            </control>
          </mc:Choice>
        </mc:AlternateContent>
        <mc:AlternateContent xmlns:mc="http://schemas.openxmlformats.org/markup-compatibility/2006">
          <mc:Choice Requires="x14">
            <control shapeId="73747" r:id="rId22" name="Option Button 19">
              <controlPr defaultSize="0" autoFill="0" autoLine="0" autoPict="0">
                <anchor moveWithCells="1">
                  <from>
                    <xdr:col>2</xdr:col>
                    <xdr:colOff>95250</xdr:colOff>
                    <xdr:row>56</xdr:row>
                    <xdr:rowOff>19050</xdr:rowOff>
                  </from>
                  <to>
                    <xdr:col>2</xdr:col>
                    <xdr:colOff>342900</xdr:colOff>
                    <xdr:row>56</xdr:row>
                    <xdr:rowOff>190500</xdr:rowOff>
                  </to>
                </anchor>
              </controlPr>
            </control>
          </mc:Choice>
        </mc:AlternateContent>
        <mc:AlternateContent xmlns:mc="http://schemas.openxmlformats.org/markup-compatibility/2006">
          <mc:Choice Requires="x14">
            <control shapeId="73748" r:id="rId23" name="Option Button 20">
              <controlPr defaultSize="0" autoFill="0" autoLine="0" autoPict="0">
                <anchor moveWithCells="1">
                  <from>
                    <xdr:col>2</xdr:col>
                    <xdr:colOff>381000</xdr:colOff>
                    <xdr:row>56</xdr:row>
                    <xdr:rowOff>9525</xdr:rowOff>
                  </from>
                  <to>
                    <xdr:col>2</xdr:col>
                    <xdr:colOff>638175</xdr:colOff>
                    <xdr:row>56</xdr:row>
                    <xdr:rowOff>180975</xdr:rowOff>
                  </to>
                </anchor>
              </controlPr>
            </control>
          </mc:Choice>
        </mc:AlternateContent>
        <mc:AlternateContent xmlns:mc="http://schemas.openxmlformats.org/markup-compatibility/2006">
          <mc:Choice Requires="x14">
            <control shapeId="73749" r:id="rId24" name="Group Box 21">
              <controlPr defaultSize="0" autoFill="0" autoPict="0">
                <anchor moveWithCells="1">
                  <from>
                    <xdr:col>2</xdr:col>
                    <xdr:colOff>0</xdr:colOff>
                    <xdr:row>55</xdr:row>
                    <xdr:rowOff>19050</xdr:rowOff>
                  </from>
                  <to>
                    <xdr:col>3</xdr:col>
                    <xdr:colOff>0</xdr:colOff>
                    <xdr:row>57</xdr:row>
                    <xdr:rowOff>28575</xdr:rowOff>
                  </to>
                </anchor>
              </controlPr>
            </control>
          </mc:Choice>
        </mc:AlternateContent>
        <mc:AlternateContent xmlns:mc="http://schemas.openxmlformats.org/markup-compatibility/2006">
          <mc:Choice Requires="x14">
            <control shapeId="73750" r:id="rId25" name="Option Button 22">
              <controlPr defaultSize="0" autoFill="0" autoLine="0" autoPict="0">
                <anchor moveWithCells="1">
                  <from>
                    <xdr:col>3</xdr:col>
                    <xdr:colOff>95250</xdr:colOff>
                    <xdr:row>56</xdr:row>
                    <xdr:rowOff>19050</xdr:rowOff>
                  </from>
                  <to>
                    <xdr:col>3</xdr:col>
                    <xdr:colOff>342900</xdr:colOff>
                    <xdr:row>56</xdr:row>
                    <xdr:rowOff>200025</xdr:rowOff>
                  </to>
                </anchor>
              </controlPr>
            </control>
          </mc:Choice>
        </mc:AlternateContent>
        <mc:AlternateContent xmlns:mc="http://schemas.openxmlformats.org/markup-compatibility/2006">
          <mc:Choice Requires="x14">
            <control shapeId="73751" r:id="rId26" name="Option Button 23">
              <controlPr defaultSize="0" autoFill="0" autoLine="0" autoPict="0">
                <anchor moveWithCells="1">
                  <from>
                    <xdr:col>3</xdr:col>
                    <xdr:colOff>400050</xdr:colOff>
                    <xdr:row>56</xdr:row>
                    <xdr:rowOff>19050</xdr:rowOff>
                  </from>
                  <to>
                    <xdr:col>3</xdr:col>
                    <xdr:colOff>647700</xdr:colOff>
                    <xdr:row>56</xdr:row>
                    <xdr:rowOff>200025</xdr:rowOff>
                  </to>
                </anchor>
              </controlPr>
            </control>
          </mc:Choice>
        </mc:AlternateContent>
        <mc:AlternateContent xmlns:mc="http://schemas.openxmlformats.org/markup-compatibility/2006">
          <mc:Choice Requires="x14">
            <control shapeId="73752" r:id="rId27" name="Group Box 24">
              <controlPr defaultSize="0" autoFill="0" autoPict="0">
                <anchor moveWithCells="1">
                  <from>
                    <xdr:col>3</xdr:col>
                    <xdr:colOff>9525</xdr:colOff>
                    <xdr:row>55</xdr:row>
                    <xdr:rowOff>19050</xdr:rowOff>
                  </from>
                  <to>
                    <xdr:col>4</xdr:col>
                    <xdr:colOff>9525</xdr:colOff>
                    <xdr:row>57</xdr:row>
                    <xdr:rowOff>28575</xdr:rowOff>
                  </to>
                </anchor>
              </controlPr>
            </control>
          </mc:Choice>
        </mc:AlternateContent>
        <mc:AlternateContent xmlns:mc="http://schemas.openxmlformats.org/markup-compatibility/2006">
          <mc:Choice Requires="x14">
            <control shapeId="73753" r:id="rId28" name="Option Button 25">
              <controlPr defaultSize="0" autoFill="0" autoLine="0" autoPict="0">
                <anchor moveWithCells="1">
                  <from>
                    <xdr:col>5</xdr:col>
                    <xdr:colOff>95250</xdr:colOff>
                    <xdr:row>56</xdr:row>
                    <xdr:rowOff>28575</xdr:rowOff>
                  </from>
                  <to>
                    <xdr:col>5</xdr:col>
                    <xdr:colOff>352425</xdr:colOff>
                    <xdr:row>56</xdr:row>
                    <xdr:rowOff>209550</xdr:rowOff>
                  </to>
                </anchor>
              </controlPr>
            </control>
          </mc:Choice>
        </mc:AlternateContent>
        <mc:AlternateContent xmlns:mc="http://schemas.openxmlformats.org/markup-compatibility/2006">
          <mc:Choice Requires="x14">
            <control shapeId="73754" r:id="rId29" name="Option Button 26">
              <controlPr defaultSize="0" autoFill="0" autoLine="0" autoPict="0">
                <anchor moveWithCells="1">
                  <from>
                    <xdr:col>5</xdr:col>
                    <xdr:colOff>400050</xdr:colOff>
                    <xdr:row>56</xdr:row>
                    <xdr:rowOff>28575</xdr:rowOff>
                  </from>
                  <to>
                    <xdr:col>5</xdr:col>
                    <xdr:colOff>657225</xdr:colOff>
                    <xdr:row>56</xdr:row>
                    <xdr:rowOff>209550</xdr:rowOff>
                  </to>
                </anchor>
              </controlPr>
            </control>
          </mc:Choice>
        </mc:AlternateContent>
        <mc:AlternateContent xmlns:mc="http://schemas.openxmlformats.org/markup-compatibility/2006">
          <mc:Choice Requires="x14">
            <control shapeId="73755" r:id="rId30" name="Group Box 27">
              <controlPr defaultSize="0" autoFill="0" autoPict="0">
                <anchor moveWithCells="1">
                  <from>
                    <xdr:col>5</xdr:col>
                    <xdr:colOff>9525</xdr:colOff>
                    <xdr:row>55</xdr:row>
                    <xdr:rowOff>9525</xdr:rowOff>
                  </from>
                  <to>
                    <xdr:col>6</xdr:col>
                    <xdr:colOff>0</xdr:colOff>
                    <xdr:row>57</xdr:row>
                    <xdr:rowOff>9525</xdr:rowOff>
                  </to>
                </anchor>
              </controlPr>
            </control>
          </mc:Choice>
        </mc:AlternateContent>
        <mc:AlternateContent xmlns:mc="http://schemas.openxmlformats.org/markup-compatibility/2006">
          <mc:Choice Requires="x14">
            <control shapeId="73756" r:id="rId31" name="Option Button 28">
              <controlPr defaultSize="0" autoFill="0" autoLine="0" autoPict="0">
                <anchor moveWithCells="1">
                  <from>
                    <xdr:col>6</xdr:col>
                    <xdr:colOff>123825</xdr:colOff>
                    <xdr:row>56</xdr:row>
                    <xdr:rowOff>28575</xdr:rowOff>
                  </from>
                  <to>
                    <xdr:col>6</xdr:col>
                    <xdr:colOff>371475</xdr:colOff>
                    <xdr:row>56</xdr:row>
                    <xdr:rowOff>209550</xdr:rowOff>
                  </to>
                </anchor>
              </controlPr>
            </control>
          </mc:Choice>
        </mc:AlternateContent>
        <mc:AlternateContent xmlns:mc="http://schemas.openxmlformats.org/markup-compatibility/2006">
          <mc:Choice Requires="x14">
            <control shapeId="73757" r:id="rId32" name="Option Button 29">
              <controlPr defaultSize="0" autoFill="0" autoLine="0" autoPict="0">
                <anchor moveWithCells="1">
                  <from>
                    <xdr:col>6</xdr:col>
                    <xdr:colOff>409575</xdr:colOff>
                    <xdr:row>56</xdr:row>
                    <xdr:rowOff>28575</xdr:rowOff>
                  </from>
                  <to>
                    <xdr:col>6</xdr:col>
                    <xdr:colOff>657225</xdr:colOff>
                    <xdr:row>56</xdr:row>
                    <xdr:rowOff>209550</xdr:rowOff>
                  </to>
                </anchor>
              </controlPr>
            </control>
          </mc:Choice>
        </mc:AlternateContent>
        <mc:AlternateContent xmlns:mc="http://schemas.openxmlformats.org/markup-compatibility/2006">
          <mc:Choice Requires="x14">
            <control shapeId="73758" r:id="rId33" name="Group Box 30">
              <controlPr defaultSize="0" autoFill="0" autoPict="0">
                <anchor moveWithCells="1">
                  <from>
                    <xdr:col>6</xdr:col>
                    <xdr:colOff>9525</xdr:colOff>
                    <xdr:row>55</xdr:row>
                    <xdr:rowOff>0</xdr:rowOff>
                  </from>
                  <to>
                    <xdr:col>7</xdr:col>
                    <xdr:colOff>0</xdr:colOff>
                    <xdr:row>57</xdr:row>
                    <xdr:rowOff>9525</xdr:rowOff>
                  </to>
                </anchor>
              </controlPr>
            </control>
          </mc:Choice>
        </mc:AlternateContent>
        <mc:AlternateContent xmlns:mc="http://schemas.openxmlformats.org/markup-compatibility/2006">
          <mc:Choice Requires="x14">
            <control shapeId="73759" r:id="rId34" name="Option Button 31">
              <controlPr defaultSize="0" autoFill="0" autoLine="0" autoPict="0">
                <anchor moveWithCells="1">
                  <from>
                    <xdr:col>7</xdr:col>
                    <xdr:colOff>123825</xdr:colOff>
                    <xdr:row>56</xdr:row>
                    <xdr:rowOff>19050</xdr:rowOff>
                  </from>
                  <to>
                    <xdr:col>7</xdr:col>
                    <xdr:colOff>371475</xdr:colOff>
                    <xdr:row>56</xdr:row>
                    <xdr:rowOff>200025</xdr:rowOff>
                  </to>
                </anchor>
              </controlPr>
            </control>
          </mc:Choice>
        </mc:AlternateContent>
        <mc:AlternateContent xmlns:mc="http://schemas.openxmlformats.org/markup-compatibility/2006">
          <mc:Choice Requires="x14">
            <control shapeId="73760" r:id="rId35" name="Option Button 32">
              <controlPr defaultSize="0" autoFill="0" autoLine="0" autoPict="0">
                <anchor moveWithCells="1">
                  <from>
                    <xdr:col>7</xdr:col>
                    <xdr:colOff>409575</xdr:colOff>
                    <xdr:row>56</xdr:row>
                    <xdr:rowOff>19050</xdr:rowOff>
                  </from>
                  <to>
                    <xdr:col>7</xdr:col>
                    <xdr:colOff>666750</xdr:colOff>
                    <xdr:row>56</xdr:row>
                    <xdr:rowOff>200025</xdr:rowOff>
                  </to>
                </anchor>
              </controlPr>
            </control>
          </mc:Choice>
        </mc:AlternateContent>
        <mc:AlternateContent xmlns:mc="http://schemas.openxmlformats.org/markup-compatibility/2006">
          <mc:Choice Requires="x14">
            <control shapeId="73761" r:id="rId36" name="Group Box 33">
              <controlPr defaultSize="0" autoFill="0" autoPict="0">
                <anchor moveWithCells="1">
                  <from>
                    <xdr:col>7</xdr:col>
                    <xdr:colOff>9525</xdr:colOff>
                    <xdr:row>55</xdr:row>
                    <xdr:rowOff>0</xdr:rowOff>
                  </from>
                  <to>
                    <xdr:col>8</xdr:col>
                    <xdr:colOff>0</xdr:colOff>
                    <xdr:row>57</xdr:row>
                    <xdr:rowOff>0</xdr:rowOff>
                  </to>
                </anchor>
              </controlPr>
            </control>
          </mc:Choice>
        </mc:AlternateContent>
        <mc:AlternateContent xmlns:mc="http://schemas.openxmlformats.org/markup-compatibility/2006">
          <mc:Choice Requires="x14">
            <control shapeId="73762" r:id="rId37" name="Option Button 34">
              <controlPr defaultSize="0" autoFill="0" autoLine="0" autoPict="0">
                <anchor moveWithCells="1">
                  <from>
                    <xdr:col>1</xdr:col>
                    <xdr:colOff>47625</xdr:colOff>
                    <xdr:row>57</xdr:row>
                    <xdr:rowOff>47625</xdr:rowOff>
                  </from>
                  <to>
                    <xdr:col>1</xdr:col>
                    <xdr:colOff>304800</xdr:colOff>
                    <xdr:row>57</xdr:row>
                    <xdr:rowOff>219075</xdr:rowOff>
                  </to>
                </anchor>
              </controlPr>
            </control>
          </mc:Choice>
        </mc:AlternateContent>
        <mc:AlternateContent xmlns:mc="http://schemas.openxmlformats.org/markup-compatibility/2006">
          <mc:Choice Requires="x14">
            <control shapeId="73763" r:id="rId38" name="Option Button 35">
              <controlPr defaultSize="0" autoFill="0" autoLine="0" autoPict="0">
                <anchor moveWithCells="1">
                  <from>
                    <xdr:col>1</xdr:col>
                    <xdr:colOff>323850</xdr:colOff>
                    <xdr:row>57</xdr:row>
                    <xdr:rowOff>47625</xdr:rowOff>
                  </from>
                  <to>
                    <xdr:col>1</xdr:col>
                    <xdr:colOff>571500</xdr:colOff>
                    <xdr:row>57</xdr:row>
                    <xdr:rowOff>228600</xdr:rowOff>
                  </to>
                </anchor>
              </controlPr>
            </control>
          </mc:Choice>
        </mc:AlternateContent>
        <mc:AlternateContent xmlns:mc="http://schemas.openxmlformats.org/markup-compatibility/2006">
          <mc:Choice Requires="x14">
            <control shapeId="73764" r:id="rId39" name="Group Box 36">
              <controlPr defaultSize="0" autoFill="0" autoPict="0">
                <anchor moveWithCells="1">
                  <from>
                    <xdr:col>1</xdr:col>
                    <xdr:colOff>1743075</xdr:colOff>
                    <xdr:row>57</xdr:row>
                    <xdr:rowOff>28575</xdr:rowOff>
                  </from>
                  <to>
                    <xdr:col>2</xdr:col>
                    <xdr:colOff>0</xdr:colOff>
                    <xdr:row>57</xdr:row>
                    <xdr:rowOff>304800</xdr:rowOff>
                  </to>
                </anchor>
              </controlPr>
            </control>
          </mc:Choice>
        </mc:AlternateContent>
        <mc:AlternateContent xmlns:mc="http://schemas.openxmlformats.org/markup-compatibility/2006">
          <mc:Choice Requires="x14">
            <control shapeId="73765" r:id="rId40" name="Option Button 37">
              <controlPr defaultSize="0" autoFill="0" autoLine="0" autoPict="0">
                <anchor moveWithCells="1">
                  <from>
                    <xdr:col>2</xdr:col>
                    <xdr:colOff>76200</xdr:colOff>
                    <xdr:row>57</xdr:row>
                    <xdr:rowOff>38100</xdr:rowOff>
                  </from>
                  <to>
                    <xdr:col>2</xdr:col>
                    <xdr:colOff>333375</xdr:colOff>
                    <xdr:row>57</xdr:row>
                    <xdr:rowOff>209550</xdr:rowOff>
                  </to>
                </anchor>
              </controlPr>
            </control>
          </mc:Choice>
        </mc:AlternateContent>
        <mc:AlternateContent xmlns:mc="http://schemas.openxmlformats.org/markup-compatibility/2006">
          <mc:Choice Requires="x14">
            <control shapeId="73766" r:id="rId41" name="Option Button 38">
              <controlPr defaultSize="0" autoFill="0" autoLine="0" autoPict="0">
                <anchor moveWithCells="1">
                  <from>
                    <xdr:col>2</xdr:col>
                    <xdr:colOff>352425</xdr:colOff>
                    <xdr:row>57</xdr:row>
                    <xdr:rowOff>38100</xdr:rowOff>
                  </from>
                  <to>
                    <xdr:col>2</xdr:col>
                    <xdr:colOff>600075</xdr:colOff>
                    <xdr:row>57</xdr:row>
                    <xdr:rowOff>209550</xdr:rowOff>
                  </to>
                </anchor>
              </controlPr>
            </control>
          </mc:Choice>
        </mc:AlternateContent>
        <mc:AlternateContent xmlns:mc="http://schemas.openxmlformats.org/markup-compatibility/2006">
          <mc:Choice Requires="x14">
            <control shapeId="73767" r:id="rId42" name="Group Box 39">
              <controlPr defaultSize="0" autoFill="0" autoPict="0">
                <anchor moveWithCells="1">
                  <from>
                    <xdr:col>2</xdr:col>
                    <xdr:colOff>0</xdr:colOff>
                    <xdr:row>57</xdr:row>
                    <xdr:rowOff>28575</xdr:rowOff>
                  </from>
                  <to>
                    <xdr:col>3</xdr:col>
                    <xdr:colOff>0</xdr:colOff>
                    <xdr:row>58</xdr:row>
                    <xdr:rowOff>0</xdr:rowOff>
                  </to>
                </anchor>
              </controlPr>
            </control>
          </mc:Choice>
        </mc:AlternateContent>
        <mc:AlternateContent xmlns:mc="http://schemas.openxmlformats.org/markup-compatibility/2006">
          <mc:Choice Requires="x14">
            <control shapeId="73768" r:id="rId43" name="Option Button 40">
              <controlPr defaultSize="0" autoFill="0" autoLine="0" autoPict="0">
                <anchor moveWithCells="1">
                  <from>
                    <xdr:col>3</xdr:col>
                    <xdr:colOff>95250</xdr:colOff>
                    <xdr:row>57</xdr:row>
                    <xdr:rowOff>47625</xdr:rowOff>
                  </from>
                  <to>
                    <xdr:col>3</xdr:col>
                    <xdr:colOff>342900</xdr:colOff>
                    <xdr:row>57</xdr:row>
                    <xdr:rowOff>228600</xdr:rowOff>
                  </to>
                </anchor>
              </controlPr>
            </control>
          </mc:Choice>
        </mc:AlternateContent>
        <mc:AlternateContent xmlns:mc="http://schemas.openxmlformats.org/markup-compatibility/2006">
          <mc:Choice Requires="x14">
            <control shapeId="73769" r:id="rId44" name="Option Button 41">
              <controlPr defaultSize="0" autoFill="0" autoLine="0" autoPict="0">
                <anchor moveWithCells="1">
                  <from>
                    <xdr:col>3</xdr:col>
                    <xdr:colOff>409575</xdr:colOff>
                    <xdr:row>57</xdr:row>
                    <xdr:rowOff>66675</xdr:rowOff>
                  </from>
                  <to>
                    <xdr:col>3</xdr:col>
                    <xdr:colOff>657225</xdr:colOff>
                    <xdr:row>57</xdr:row>
                    <xdr:rowOff>238125</xdr:rowOff>
                  </to>
                </anchor>
              </controlPr>
            </control>
          </mc:Choice>
        </mc:AlternateContent>
        <mc:AlternateContent xmlns:mc="http://schemas.openxmlformats.org/markup-compatibility/2006">
          <mc:Choice Requires="x14">
            <control shapeId="73770" r:id="rId45" name="Group Box 42">
              <controlPr defaultSize="0" autoFill="0" autoPict="0">
                <anchor moveWithCells="1">
                  <from>
                    <xdr:col>3</xdr:col>
                    <xdr:colOff>0</xdr:colOff>
                    <xdr:row>57</xdr:row>
                    <xdr:rowOff>28575</xdr:rowOff>
                  </from>
                  <to>
                    <xdr:col>4</xdr:col>
                    <xdr:colOff>9525</xdr:colOff>
                    <xdr:row>58</xdr:row>
                    <xdr:rowOff>0</xdr:rowOff>
                  </to>
                </anchor>
              </controlPr>
            </control>
          </mc:Choice>
        </mc:AlternateContent>
        <mc:AlternateContent xmlns:mc="http://schemas.openxmlformats.org/markup-compatibility/2006">
          <mc:Choice Requires="x14">
            <control shapeId="73771" r:id="rId46" name="Option Button 43">
              <controlPr defaultSize="0" autoFill="0" autoLine="0" autoPict="0">
                <anchor moveWithCells="1">
                  <from>
                    <xdr:col>5</xdr:col>
                    <xdr:colOff>95250</xdr:colOff>
                    <xdr:row>57</xdr:row>
                    <xdr:rowOff>47625</xdr:rowOff>
                  </from>
                  <to>
                    <xdr:col>5</xdr:col>
                    <xdr:colOff>352425</xdr:colOff>
                    <xdr:row>57</xdr:row>
                    <xdr:rowOff>228600</xdr:rowOff>
                  </to>
                </anchor>
              </controlPr>
            </control>
          </mc:Choice>
        </mc:AlternateContent>
        <mc:AlternateContent xmlns:mc="http://schemas.openxmlformats.org/markup-compatibility/2006">
          <mc:Choice Requires="x14">
            <control shapeId="73772" r:id="rId47" name="Option Button 44">
              <controlPr defaultSize="0" autoFill="0" autoLine="0" autoPict="0">
                <anchor moveWithCells="1">
                  <from>
                    <xdr:col>5</xdr:col>
                    <xdr:colOff>409575</xdr:colOff>
                    <xdr:row>57</xdr:row>
                    <xdr:rowOff>47625</xdr:rowOff>
                  </from>
                  <to>
                    <xdr:col>5</xdr:col>
                    <xdr:colOff>657225</xdr:colOff>
                    <xdr:row>57</xdr:row>
                    <xdr:rowOff>228600</xdr:rowOff>
                  </to>
                </anchor>
              </controlPr>
            </control>
          </mc:Choice>
        </mc:AlternateContent>
        <mc:AlternateContent xmlns:mc="http://schemas.openxmlformats.org/markup-compatibility/2006">
          <mc:Choice Requires="x14">
            <control shapeId="73773" r:id="rId48" name="Group Box 45">
              <controlPr defaultSize="0" autoFill="0" autoPict="0">
                <anchor moveWithCells="1">
                  <from>
                    <xdr:col>5</xdr:col>
                    <xdr:colOff>0</xdr:colOff>
                    <xdr:row>57</xdr:row>
                    <xdr:rowOff>9525</xdr:rowOff>
                  </from>
                  <to>
                    <xdr:col>6</xdr:col>
                    <xdr:colOff>0</xdr:colOff>
                    <xdr:row>58</xdr:row>
                    <xdr:rowOff>0</xdr:rowOff>
                  </to>
                </anchor>
              </controlPr>
            </control>
          </mc:Choice>
        </mc:AlternateContent>
        <mc:AlternateContent xmlns:mc="http://schemas.openxmlformats.org/markup-compatibility/2006">
          <mc:Choice Requires="x14">
            <control shapeId="73774" r:id="rId49" name="Option Button 46">
              <controlPr defaultSize="0" autoFill="0" autoLine="0" autoPict="0">
                <anchor moveWithCells="1">
                  <from>
                    <xdr:col>6</xdr:col>
                    <xdr:colOff>123825</xdr:colOff>
                    <xdr:row>57</xdr:row>
                    <xdr:rowOff>47625</xdr:rowOff>
                  </from>
                  <to>
                    <xdr:col>6</xdr:col>
                    <xdr:colOff>371475</xdr:colOff>
                    <xdr:row>57</xdr:row>
                    <xdr:rowOff>228600</xdr:rowOff>
                  </to>
                </anchor>
              </controlPr>
            </control>
          </mc:Choice>
        </mc:AlternateContent>
        <mc:AlternateContent xmlns:mc="http://schemas.openxmlformats.org/markup-compatibility/2006">
          <mc:Choice Requires="x14">
            <control shapeId="73775" r:id="rId50" name="Option Button 47">
              <controlPr defaultSize="0" autoFill="0" autoLine="0" autoPict="0">
                <anchor moveWithCells="1">
                  <from>
                    <xdr:col>6</xdr:col>
                    <xdr:colOff>409575</xdr:colOff>
                    <xdr:row>57</xdr:row>
                    <xdr:rowOff>47625</xdr:rowOff>
                  </from>
                  <to>
                    <xdr:col>6</xdr:col>
                    <xdr:colOff>657225</xdr:colOff>
                    <xdr:row>57</xdr:row>
                    <xdr:rowOff>228600</xdr:rowOff>
                  </to>
                </anchor>
              </controlPr>
            </control>
          </mc:Choice>
        </mc:AlternateContent>
        <mc:AlternateContent xmlns:mc="http://schemas.openxmlformats.org/markup-compatibility/2006">
          <mc:Choice Requires="x14">
            <control shapeId="73776" r:id="rId51" name="Group Box 48">
              <controlPr defaultSize="0" autoFill="0" autoPict="0">
                <anchor moveWithCells="1">
                  <from>
                    <xdr:col>6</xdr:col>
                    <xdr:colOff>9525</xdr:colOff>
                    <xdr:row>57</xdr:row>
                    <xdr:rowOff>0</xdr:rowOff>
                  </from>
                  <to>
                    <xdr:col>7</xdr:col>
                    <xdr:colOff>9525</xdr:colOff>
                    <xdr:row>58</xdr:row>
                    <xdr:rowOff>0</xdr:rowOff>
                  </to>
                </anchor>
              </controlPr>
            </control>
          </mc:Choice>
        </mc:AlternateContent>
        <mc:AlternateContent xmlns:mc="http://schemas.openxmlformats.org/markup-compatibility/2006">
          <mc:Choice Requires="x14">
            <control shapeId="73777" r:id="rId52" name="Option Button 49">
              <controlPr defaultSize="0" autoFill="0" autoLine="0" autoPict="0">
                <anchor moveWithCells="1">
                  <from>
                    <xdr:col>7</xdr:col>
                    <xdr:colOff>104775</xdr:colOff>
                    <xdr:row>57</xdr:row>
                    <xdr:rowOff>66675</xdr:rowOff>
                  </from>
                  <to>
                    <xdr:col>7</xdr:col>
                    <xdr:colOff>361950</xdr:colOff>
                    <xdr:row>57</xdr:row>
                    <xdr:rowOff>238125</xdr:rowOff>
                  </to>
                </anchor>
              </controlPr>
            </control>
          </mc:Choice>
        </mc:AlternateContent>
        <mc:AlternateContent xmlns:mc="http://schemas.openxmlformats.org/markup-compatibility/2006">
          <mc:Choice Requires="x14">
            <control shapeId="73778" r:id="rId53" name="Option Button 50">
              <controlPr defaultSize="0" autoFill="0" autoLine="0" autoPict="0">
                <anchor moveWithCells="1">
                  <from>
                    <xdr:col>7</xdr:col>
                    <xdr:colOff>409575</xdr:colOff>
                    <xdr:row>57</xdr:row>
                    <xdr:rowOff>47625</xdr:rowOff>
                  </from>
                  <to>
                    <xdr:col>7</xdr:col>
                    <xdr:colOff>666750</xdr:colOff>
                    <xdr:row>57</xdr:row>
                    <xdr:rowOff>228600</xdr:rowOff>
                  </to>
                </anchor>
              </controlPr>
            </control>
          </mc:Choice>
        </mc:AlternateContent>
        <mc:AlternateContent xmlns:mc="http://schemas.openxmlformats.org/markup-compatibility/2006">
          <mc:Choice Requires="x14">
            <control shapeId="73779" r:id="rId54" name="Group Box 51">
              <controlPr defaultSize="0" autoFill="0" autoPict="0">
                <anchor moveWithCells="1">
                  <from>
                    <xdr:col>7</xdr:col>
                    <xdr:colOff>9525</xdr:colOff>
                    <xdr:row>57</xdr:row>
                    <xdr:rowOff>0</xdr:rowOff>
                  </from>
                  <to>
                    <xdr:col>8</xdr:col>
                    <xdr:colOff>9525</xdr:colOff>
                    <xdr:row>58</xdr:row>
                    <xdr:rowOff>0</xdr:rowOff>
                  </to>
                </anchor>
              </controlPr>
            </control>
          </mc:Choice>
        </mc:AlternateContent>
        <mc:AlternateContent xmlns:mc="http://schemas.openxmlformats.org/markup-compatibility/2006">
          <mc:Choice Requires="x14">
            <control shapeId="73780" r:id="rId55" name="Option Button 52">
              <controlPr defaultSize="0" autoFill="0" autoLine="0" autoPict="0">
                <anchor moveWithCells="1">
                  <from>
                    <xdr:col>1</xdr:col>
                    <xdr:colOff>76200</xdr:colOff>
                    <xdr:row>48</xdr:row>
                    <xdr:rowOff>123825</xdr:rowOff>
                  </from>
                  <to>
                    <xdr:col>1</xdr:col>
                    <xdr:colOff>323850</xdr:colOff>
                    <xdr:row>50</xdr:row>
                    <xdr:rowOff>38100</xdr:rowOff>
                  </to>
                </anchor>
              </controlPr>
            </control>
          </mc:Choice>
        </mc:AlternateContent>
        <mc:AlternateContent xmlns:mc="http://schemas.openxmlformats.org/markup-compatibility/2006">
          <mc:Choice Requires="x14">
            <control shapeId="73781" r:id="rId56" name="Option Button 53">
              <controlPr defaultSize="0" autoFill="0" autoLine="0" autoPict="0">
                <anchor moveWithCells="1">
                  <from>
                    <xdr:col>1</xdr:col>
                    <xdr:colOff>371475</xdr:colOff>
                    <xdr:row>48</xdr:row>
                    <xdr:rowOff>123825</xdr:rowOff>
                  </from>
                  <to>
                    <xdr:col>1</xdr:col>
                    <xdr:colOff>619125</xdr:colOff>
                    <xdr:row>50</xdr:row>
                    <xdr:rowOff>38100</xdr:rowOff>
                  </to>
                </anchor>
              </controlPr>
            </control>
          </mc:Choice>
        </mc:AlternateContent>
        <mc:AlternateContent xmlns:mc="http://schemas.openxmlformats.org/markup-compatibility/2006">
          <mc:Choice Requires="x14">
            <control shapeId="73782" r:id="rId57" name="Group Box 54">
              <controlPr defaultSize="0" autoFill="0" autoPict="0">
                <anchor moveWithCells="1">
                  <from>
                    <xdr:col>1</xdr:col>
                    <xdr:colOff>0</xdr:colOff>
                    <xdr:row>47</xdr:row>
                    <xdr:rowOff>152400</xdr:rowOff>
                  </from>
                  <to>
                    <xdr:col>2</xdr:col>
                    <xdr:colOff>0</xdr:colOff>
                    <xdr:row>51</xdr:row>
                    <xdr:rowOff>9525</xdr:rowOff>
                  </to>
                </anchor>
              </controlPr>
            </control>
          </mc:Choice>
        </mc:AlternateContent>
        <mc:AlternateContent xmlns:mc="http://schemas.openxmlformats.org/markup-compatibility/2006">
          <mc:Choice Requires="x14">
            <control shapeId="73783" r:id="rId58" name="Group Box 55">
              <controlPr defaultSize="0" autoFill="0" autoPict="0">
                <anchor moveWithCells="1">
                  <from>
                    <xdr:col>1</xdr:col>
                    <xdr:colOff>0</xdr:colOff>
                    <xdr:row>57</xdr:row>
                    <xdr:rowOff>0</xdr:rowOff>
                  </from>
                  <to>
                    <xdr:col>1</xdr:col>
                    <xdr:colOff>638175</xdr:colOff>
                    <xdr:row>57</xdr:row>
                    <xdr:rowOff>304800</xdr:rowOff>
                  </to>
                </anchor>
              </controlPr>
            </control>
          </mc:Choice>
        </mc:AlternateContent>
        <mc:AlternateContent xmlns:mc="http://schemas.openxmlformats.org/markup-compatibility/2006">
          <mc:Choice Requires="x14">
            <control shapeId="73784" r:id="rId59" name="Group Box 56">
              <controlPr defaultSize="0" autoFill="0" autoPict="0">
                <anchor moveWithCells="1">
                  <from>
                    <xdr:col>1</xdr:col>
                    <xdr:colOff>0</xdr:colOff>
                    <xdr:row>55</xdr:row>
                    <xdr:rowOff>9525</xdr:rowOff>
                  </from>
                  <to>
                    <xdr:col>1</xdr:col>
                    <xdr:colOff>628650</xdr:colOff>
                    <xdr:row>56</xdr:row>
                    <xdr:rowOff>295275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450D-A3E4-430F-A2C3-F63A67F01FFE}">
  <sheetPr codeName="Sheet35"/>
  <dimension ref="A1:S63"/>
  <sheetViews>
    <sheetView showGridLines="0" zoomScaleNormal="100" workbookViewId="0">
      <selection activeCell="B19" sqref="B19"/>
    </sheetView>
  </sheetViews>
  <sheetFormatPr defaultColWidth="9.140625" defaultRowHeight="12.75" x14ac:dyDescent="0.2"/>
  <cols>
    <col min="1" max="1" width="27.7109375" style="426" customWidth="1"/>
    <col min="2" max="2" width="18.28515625" style="426" customWidth="1"/>
    <col min="3" max="3" width="22.7109375" style="426" customWidth="1"/>
    <col min="4" max="4" width="15.140625" style="426" customWidth="1"/>
    <col min="5" max="5" width="16.28515625" style="426" customWidth="1"/>
    <col min="6" max="9" width="21" style="426" customWidth="1"/>
    <col min="10" max="12" width="9.140625" style="426"/>
    <col min="13" max="20" width="8.7109375" style="426" customWidth="1"/>
    <col min="21" max="16384" width="9.140625" style="426"/>
  </cols>
  <sheetData>
    <row r="1" spans="1:13" ht="30.75" customHeight="1" x14ac:dyDescent="0.25">
      <c r="A1" s="1208" t="s">
        <v>700</v>
      </c>
      <c r="B1" s="1208"/>
      <c r="C1" s="1208"/>
      <c r="D1" s="1208"/>
      <c r="E1" s="1208"/>
      <c r="F1" s="580"/>
      <c r="G1" s="580"/>
      <c r="H1" s="580"/>
      <c r="I1" s="580"/>
      <c r="J1" s="580"/>
      <c r="K1" s="580"/>
      <c r="L1" s="580"/>
    </row>
    <row r="2" spans="1:13" ht="51.75" customHeight="1" x14ac:dyDescent="0.2">
      <c r="A2" s="975" t="s">
        <v>814</v>
      </c>
      <c r="B2" s="975"/>
      <c r="C2" s="975"/>
      <c r="D2" s="975"/>
      <c r="E2" s="975"/>
      <c r="F2" s="494"/>
      <c r="G2" s="494"/>
      <c r="H2" s="494"/>
      <c r="I2" s="494"/>
    </row>
    <row r="3" spans="1:13" ht="12" customHeight="1" x14ac:dyDescent="0.2"/>
    <row r="4" spans="1:13" ht="20.25" customHeight="1" x14ac:dyDescent="0.25">
      <c r="A4" s="427" t="s">
        <v>80</v>
      </c>
      <c r="B4" s="901"/>
      <c r="C4" s="901"/>
      <c r="D4" s="901"/>
      <c r="E4" s="901"/>
      <c r="F4" s="76"/>
    </row>
    <row r="5" spans="1:13" ht="8.4499999999999993" customHeight="1" thickBot="1" x14ac:dyDescent="0.25"/>
    <row r="6" spans="1:13" ht="12.75" customHeight="1" x14ac:dyDescent="0.2">
      <c r="A6" s="581" t="s">
        <v>358</v>
      </c>
      <c r="B6" s="582"/>
      <c r="C6" s="582"/>
      <c r="D6" s="582"/>
      <c r="E6" s="582"/>
      <c r="F6" s="583"/>
      <c r="G6" s="583"/>
      <c r="H6" s="583"/>
      <c r="I6" s="583"/>
      <c r="J6" s="583"/>
      <c r="K6" s="583"/>
      <c r="L6" s="583"/>
      <c r="M6" s="583"/>
    </row>
    <row r="7" spans="1:13" ht="12.75" customHeight="1" x14ac:dyDescent="0.2">
      <c r="A7" s="584" t="s">
        <v>382</v>
      </c>
      <c r="B7" s="585" t="s">
        <v>82</v>
      </c>
      <c r="C7" s="860">
        <v>45108</v>
      </c>
      <c r="D7" s="586" t="s">
        <v>74</v>
      </c>
      <c r="E7" s="860">
        <v>45473</v>
      </c>
      <c r="F7" s="587"/>
      <c r="G7" s="587"/>
      <c r="H7" s="587"/>
      <c r="I7" s="587"/>
      <c r="J7" s="587"/>
      <c r="K7" s="587"/>
      <c r="L7" s="587"/>
      <c r="M7" s="587"/>
    </row>
    <row r="8" spans="1:13" ht="12.75" customHeight="1" thickBot="1" x14ac:dyDescent="0.25">
      <c r="A8" s="588" t="s">
        <v>75</v>
      </c>
      <c r="B8" s="1209" t="s">
        <v>921</v>
      </c>
      <c r="C8" s="1210"/>
      <c r="D8" s="1210"/>
      <c r="E8" s="1211"/>
      <c r="F8" s="548"/>
      <c r="G8" s="548"/>
      <c r="H8" s="548"/>
      <c r="I8" s="548"/>
      <c r="J8" s="548"/>
      <c r="K8" s="548"/>
      <c r="L8" s="548"/>
      <c r="M8" s="548"/>
    </row>
    <row r="9" spans="1:13" ht="13.5" thickBot="1" x14ac:dyDescent="0.25">
      <c r="A9" s="1212"/>
      <c r="B9" s="1214" t="s">
        <v>362</v>
      </c>
      <c r="C9" s="1215"/>
      <c r="D9" s="1215"/>
      <c r="E9" s="1216"/>
      <c r="F9" s="589"/>
      <c r="G9" s="589"/>
      <c r="H9" s="589"/>
      <c r="I9" s="589"/>
      <c r="J9" s="589"/>
      <c r="K9" s="589"/>
      <c r="L9" s="589"/>
      <c r="M9" s="589"/>
    </row>
    <row r="10" spans="1:13" ht="39.75" customHeight="1" thickBot="1" x14ac:dyDescent="0.25">
      <c r="A10" s="1213"/>
      <c r="B10" s="590" t="s">
        <v>363</v>
      </c>
      <c r="C10" s="591" t="s">
        <v>689</v>
      </c>
      <c r="D10" s="592" t="s">
        <v>688</v>
      </c>
      <c r="E10" s="593" t="s">
        <v>364</v>
      </c>
    </row>
    <row r="11" spans="1:13" ht="12.75" customHeight="1" x14ac:dyDescent="0.2">
      <c r="A11" s="594" t="s">
        <v>331</v>
      </c>
      <c r="B11" s="595"/>
      <c r="C11" s="595"/>
      <c r="D11" s="595"/>
      <c r="E11" s="595"/>
    </row>
    <row r="12" spans="1:13" ht="12.75" customHeight="1" x14ac:dyDescent="0.2">
      <c r="A12" s="517" t="s">
        <v>131</v>
      </c>
      <c r="B12" s="120"/>
      <c r="C12" s="120"/>
      <c r="D12" s="120"/>
      <c r="E12" s="120"/>
      <c r="F12" s="516" t="str">
        <f>IF(B12&lt;=Table16A!$E15, "", "Caution! Number of Persons Receiving a Service is larger than Total Number of Adults with SMI")</f>
        <v/>
      </c>
      <c r="G12" s="516" t="str">
        <f>IF(C12&lt;=Table16A!$E15, "", "Caution! Number of Persons Receiving a Service is larger than Total Number of Adults with SMI")</f>
        <v/>
      </c>
      <c r="H12" s="516" t="str">
        <f>IF(D12&lt;=Table16A!$E15, "", "Caution! Number of Persons Receiving a Service is larger than Total Number of Adults with SMI")</f>
        <v/>
      </c>
      <c r="I12" s="516" t="str">
        <f>IF(E12&lt;=Table16A!$E15, "", "Caution! Number of Persons Receiving a Service is larger than Total Number of Adults with SMI")</f>
        <v/>
      </c>
      <c r="J12" s="516"/>
    </row>
    <row r="13" spans="1:13" ht="12.75" customHeight="1" x14ac:dyDescent="0.2">
      <c r="A13" s="911" t="s">
        <v>619</v>
      </c>
      <c r="B13" s="120"/>
      <c r="C13" s="120"/>
      <c r="D13" s="120"/>
      <c r="E13" s="120"/>
      <c r="F13" s="516" t="str">
        <f>IF(B13&lt;=Table16A!$E16, "", "Caution! Number of Persons Receiving a Service is larger than Total Number of Adults with SMI")</f>
        <v/>
      </c>
      <c r="G13" s="516" t="str">
        <f>IF(C13&lt;=Table16A!$E16, "", "Caution! Number of Persons Receiving a Service is larger than Total Number of Adults with SMI")</f>
        <v/>
      </c>
      <c r="H13" s="516" t="str">
        <f>IF(D13&lt;=Table16A!$E16, "", "Caution! Number of Persons Receiving a Service is larger than Total Number of Adults with SMI")</f>
        <v/>
      </c>
      <c r="I13" s="516" t="str">
        <f>IF(E13&lt;=Table16A!$E16, "", "Caution! Number of Persons Receiving a Service is larger than Total Number of Adults with SMI")</f>
        <v/>
      </c>
      <c r="J13" s="516"/>
    </row>
    <row r="14" spans="1:13" ht="12.75" customHeight="1" x14ac:dyDescent="0.2">
      <c r="A14" s="911" t="s">
        <v>620</v>
      </c>
      <c r="B14" s="120"/>
      <c r="C14" s="120"/>
      <c r="D14" s="120"/>
      <c r="E14" s="120"/>
      <c r="F14" s="516" t="str">
        <f>IF(B14&lt;=Table16A!$E17, "", "Caution! Number of Persons Receiving a Service is larger than Total Number of Adults with SMI")</f>
        <v/>
      </c>
      <c r="G14" s="516" t="str">
        <f>IF(C14&lt;=Table16A!$E17, "", "Caution! Number of Persons Receiving a Service is larger than Total Number of Adults with SMI")</f>
        <v/>
      </c>
      <c r="H14" s="516" t="str">
        <f>IF(D14&lt;=Table16A!$E17, "", "Caution! Number of Persons Receiving a Service is larger than Total Number of Adults with SMI")</f>
        <v/>
      </c>
      <c r="I14" s="516" t="str">
        <f>IF(E14&lt;=Table16A!$E17, "", "Caution! Number of Persons Receiving a Service is larger than Total Number of Adults with SMI")</f>
        <v/>
      </c>
      <c r="J14" s="516"/>
    </row>
    <row r="15" spans="1:13" ht="12.75" customHeight="1" x14ac:dyDescent="0.2">
      <c r="A15" s="911" t="s">
        <v>621</v>
      </c>
      <c r="B15" s="120"/>
      <c r="C15" s="120"/>
      <c r="D15" s="120"/>
      <c r="E15" s="120"/>
      <c r="F15" s="516" t="str">
        <f>IF(B15&lt;=Table16A!$E18, "", "Caution! Number of Persons Receiving a Service is larger than Total Number of Adults with SMI")</f>
        <v/>
      </c>
      <c r="G15" s="516" t="str">
        <f>IF(C15&lt;=Table16A!$E18, "", "Caution! Number of Persons Receiving a Service is larger than Total Number of Adults with SMI")</f>
        <v/>
      </c>
      <c r="H15" s="516" t="str">
        <f>IF(D15&lt;=Table16A!$E18, "", "Caution! Number of Persons Receiving a Service is larger than Total Number of Adults with SMI")</f>
        <v/>
      </c>
      <c r="I15" s="516" t="str">
        <f>IF(E15&lt;=Table16A!$E18, "", "Caution! Number of Persons Receiving a Service is larger than Total Number of Adults with SMI")</f>
        <v/>
      </c>
      <c r="J15" s="516"/>
    </row>
    <row r="16" spans="1:13" ht="12.75" customHeight="1" x14ac:dyDescent="0.2">
      <c r="A16" s="911" t="s">
        <v>333</v>
      </c>
      <c r="B16" s="120"/>
      <c r="C16" s="120"/>
      <c r="D16" s="120"/>
      <c r="E16" s="120"/>
      <c r="F16" s="516" t="str">
        <f>IF(B16&lt;=Table16A!$E19, "", "Caution! Number of Persons Receiving a Service is larger than Total Number of Adults with SMI")</f>
        <v/>
      </c>
      <c r="G16" s="516" t="str">
        <f>IF(C16&lt;=Table16A!$E19, "", "Caution! Number of Persons Receiving a Service is larger than Total Number of Adults with SMI")</f>
        <v/>
      </c>
      <c r="H16" s="516" t="str">
        <f>IF(D16&lt;=Table16A!$E19, "", "Caution! Number of Persons Receiving a Service is larger than Total Number of Adults with SMI")</f>
        <v/>
      </c>
      <c r="I16" s="516" t="str">
        <f>IF(E16&lt;=Table16A!$E19, "", "Caution! Number of Persons Receiving a Service is larger than Total Number of Adults with SMI")</f>
        <v/>
      </c>
      <c r="J16" s="516"/>
    </row>
    <row r="17" spans="1:10" ht="12.75" customHeight="1" x14ac:dyDescent="0.2">
      <c r="A17" s="517" t="s">
        <v>334</v>
      </c>
      <c r="B17" s="120"/>
      <c r="C17" s="120"/>
      <c r="D17" s="120"/>
      <c r="E17" s="120"/>
      <c r="F17" s="516" t="str">
        <f>IF(B17&lt;=Table16A!$E20, "", "Caution! Number of Persons Receiving a Service is larger than Total Number of Adults with SMI")</f>
        <v/>
      </c>
      <c r="G17" s="516" t="str">
        <f>IF(C17&lt;=Table16A!$E20, "", "Caution! Number of Persons Receiving a Service is larger than Total Number of Adults with SMI")</f>
        <v/>
      </c>
      <c r="H17" s="516" t="str">
        <f>IF(D17&lt;=Table16A!$E20, "", "Caution! Number of Persons Receiving a Service is larger than Total Number of Adults with SMI")</f>
        <v/>
      </c>
      <c r="I17" s="516" t="str">
        <f>IF(E17&lt;=Table16A!$E20, "", "Caution! Number of Persons Receiving a Service is larger than Total Number of Adults with SMI")</f>
        <v/>
      </c>
      <c r="J17" s="516"/>
    </row>
    <row r="18" spans="1:10" ht="12.75" customHeight="1" thickBot="1" x14ac:dyDescent="0.25">
      <c r="A18" s="518" t="s">
        <v>94</v>
      </c>
      <c r="B18" s="121">
        <v>222</v>
      </c>
      <c r="C18" s="121">
        <v>5111</v>
      </c>
      <c r="D18" s="121">
        <v>4058</v>
      </c>
      <c r="E18" s="121">
        <v>5025</v>
      </c>
      <c r="F18" s="516" t="str">
        <f>IF(B18&lt;=Table16A!$E21, "", "Caution! Number of Persons Receiving a Service is larger than Total Number of Adults with SMI")</f>
        <v/>
      </c>
      <c r="G18" s="516" t="str">
        <f>IF(C18&lt;=Table16A!$E21, "", "Caution! Number of Persons Receiving a Service is larger than Total Number of Adults with SMI")</f>
        <v/>
      </c>
      <c r="H18" s="516" t="str">
        <f>IF(D18&lt;=Table16A!$E21, "", "Caution! Number of Persons Receiving a Service is larger than Total Number of Adults with SMI")</f>
        <v/>
      </c>
      <c r="I18" s="516" t="str">
        <f>IF(E18&lt;=Table16A!$E21, "", "Caution! Number of Persons Receiving a Service is larger than Total Number of Adults with SMI")</f>
        <v/>
      </c>
      <c r="J18" s="516"/>
    </row>
    <row r="19" spans="1:10" ht="12.75" customHeight="1" thickBot="1" x14ac:dyDescent="0.25">
      <c r="A19" s="596" t="s">
        <v>313</v>
      </c>
      <c r="B19" s="597">
        <f>SUM(B12:B18)</f>
        <v>222</v>
      </c>
      <c r="C19" s="597">
        <f>SUM(C12:C18)</f>
        <v>5111</v>
      </c>
      <c r="D19" s="597">
        <f>SUM(D12:D18)</f>
        <v>4058</v>
      </c>
      <c r="E19" s="597">
        <f>SUM(E12:E18)</f>
        <v>5025</v>
      </c>
      <c r="F19" s="516" t="str">
        <f>IF(B19&lt;=Table16A!$E22, "", "Caution! Number of Persons Receiving a Service is larger than Total Persons Receinving any Service")</f>
        <v/>
      </c>
      <c r="G19" s="516" t="str">
        <f>IF(C19&lt;=Table16A!$E22, "", "Caution! Number of Persons Receiving a Service is larger than Total Persons Receinving any Service")</f>
        <v/>
      </c>
      <c r="H19" s="516" t="str">
        <f>IF(D19&lt;=Table16A!$E22, "", "Caution! Number of Persons Receiving a Service is larger than Total Persons Receinving any Service")</f>
        <v/>
      </c>
      <c r="I19" s="516" t="str">
        <f>IF(E19&lt;=Table16A!$E22, "", "Caution! Number of Persons Receiving a Service is larger than Total Persons Receinving any Service")</f>
        <v/>
      </c>
      <c r="J19" s="516"/>
    </row>
    <row r="20" spans="1:10" ht="12.75" customHeight="1" thickBot="1" x14ac:dyDescent="0.25">
      <c r="A20" s="598" t="str">
        <f>IF(MAX(B20:E20)=0,"","Total by Gender differs from Total by Age")</f>
        <v/>
      </c>
      <c r="B20" s="522" t="str">
        <f>IF(B$19-SUM(B22:B28)=0,"",(B$19-SUM(B22:B28)))</f>
        <v/>
      </c>
      <c r="C20" s="522" t="str">
        <f>IF(C$19-SUM(C22:C28)=0,"",(C$19-SUM(C22:C28)))</f>
        <v/>
      </c>
      <c r="D20" s="522" t="str">
        <f>IF(D$19-SUM(D22:D28)=0,"",(D$19-SUM(D22:D28)))</f>
        <v/>
      </c>
      <c r="E20" s="522" t="str">
        <f>IF(E$19-SUM(E22:E28)=0,"",(E$19-SUM(E22:E28)))</f>
        <v/>
      </c>
      <c r="F20" s="516"/>
      <c r="G20" s="516"/>
      <c r="H20" s="516"/>
      <c r="I20" s="516"/>
      <c r="J20" s="516"/>
    </row>
    <row r="21" spans="1:10" ht="12.75" customHeight="1" thickBot="1" x14ac:dyDescent="0.25">
      <c r="A21" s="599" t="s">
        <v>335</v>
      </c>
      <c r="B21" s="531"/>
      <c r="C21" s="534"/>
      <c r="D21" s="533"/>
      <c r="E21" s="534"/>
      <c r="F21" s="516"/>
      <c r="G21" s="516"/>
      <c r="H21" s="516"/>
      <c r="I21" s="516"/>
      <c r="J21" s="516"/>
    </row>
    <row r="22" spans="1:10" ht="12.75" customHeight="1" x14ac:dyDescent="0.2">
      <c r="A22" s="517" t="s">
        <v>91</v>
      </c>
      <c r="B22" s="122"/>
      <c r="C22" s="122"/>
      <c r="D22" s="122"/>
      <c r="E22" s="122"/>
      <c r="F22" s="516" t="str">
        <f>IF(B22&lt;=Table16A!$E25, "", "Caution! Number of Persons Receiving a Service is larger than Total Number of Adults with SMI")</f>
        <v/>
      </c>
      <c r="G22" s="516" t="str">
        <f>IF(C22&lt;=Table16A!$E25, "", "Caution! Number of Persons Receiving a Service is larger than Total Number of Adults with SMI")</f>
        <v/>
      </c>
      <c r="H22" s="516" t="str">
        <f>IF(D22&lt;=Table16A!$E25, "", "Caution! Number of Persons Receiving a Service is larger than Total Number of Adults with SMI")</f>
        <v/>
      </c>
      <c r="I22" s="516" t="str">
        <f>IF(E22&lt;=Table16A!$E25, "", "Caution! Number of Persons Receiving a Service is larger than Total Number of Adults with SMI")</f>
        <v/>
      </c>
      <c r="J22" s="516"/>
    </row>
    <row r="23" spans="1:10" ht="12.75" customHeight="1" x14ac:dyDescent="0.2">
      <c r="A23" s="518" t="s">
        <v>92</v>
      </c>
      <c r="B23" s="121"/>
      <c r="C23" s="120"/>
      <c r="D23" s="120"/>
      <c r="E23" s="120"/>
      <c r="F23" s="516" t="str">
        <f>IF(B23&lt;=Table16A!$E26, "", "Caution! Number of Persons Receiving a Service is larger than Total Number of Adults with SMI")</f>
        <v/>
      </c>
      <c r="G23" s="516" t="str">
        <f>IF(C23&lt;=Table16A!$E26, "", "Caution! Number of Persons Receiving a Service is larger than Total Number of Adults with SMI")</f>
        <v/>
      </c>
      <c r="H23" s="516" t="str">
        <f>IF(D23&lt;=Table16A!$E26, "", "Caution! Number of Persons Receiving a Service is larger than Total Number of Adults with SMI")</f>
        <v/>
      </c>
      <c r="I23" s="516" t="str">
        <f>IF(E23&lt;=Table16A!$E26, "", "Caution! Number of Persons Receiving a Service is larger than Total Number of Adults with SMI")</f>
        <v/>
      </c>
      <c r="J23" s="516"/>
    </row>
    <row r="24" spans="1:10" ht="12.75" customHeight="1" x14ac:dyDescent="0.2">
      <c r="A24" s="907" t="s">
        <v>477</v>
      </c>
      <c r="B24" s="121"/>
      <c r="C24" s="121"/>
      <c r="D24" s="121"/>
      <c r="E24" s="121"/>
      <c r="F24" s="516" t="str">
        <f>IF(B24&lt;=Table16A!$E27, "", "Caution! Number of Persons Receiving a Service is larger than Total Number of Adults with SMI")</f>
        <v/>
      </c>
      <c r="G24" s="516" t="str">
        <f>IF(C24&lt;=Table16A!$E27, "", "Caution! Number of Persons Receiving a Service is larger than Total Number of Adults with SMI")</f>
        <v/>
      </c>
      <c r="H24" s="516" t="str">
        <f>IF(D24&lt;=Table16A!$E27, "", "Caution! Number of Persons Receiving a Service is larger than Total Number of Adults with SMI")</f>
        <v/>
      </c>
      <c r="I24" s="516" t="str">
        <f>IF(E24&lt;=Table16A!$E27, "", "Caution! Number of Persons Receiving a Service is larger than Total Number of Adults with SMI")</f>
        <v/>
      </c>
      <c r="J24" s="516"/>
    </row>
    <row r="25" spans="1:10" ht="12.75" customHeight="1" x14ac:dyDescent="0.2">
      <c r="A25" s="907" t="s">
        <v>531</v>
      </c>
      <c r="B25" s="121"/>
      <c r="C25" s="121"/>
      <c r="D25" s="121"/>
      <c r="E25" s="121"/>
      <c r="F25" s="516" t="str">
        <f>IF(B25&lt;=Table16A!$E28, "", "Caution! Number of Persons Receiving a Service is larger than Total Number of Adults with SMI")</f>
        <v/>
      </c>
      <c r="G25" s="516" t="str">
        <f>IF(C25&lt;=Table16A!$E28, "", "Caution! Number of Persons Receiving a Service is larger than Total Number of Adults with SMI")</f>
        <v/>
      </c>
      <c r="H25" s="516" t="str">
        <f>IF(D25&lt;=Table16A!$E28, "", "Caution! Number of Persons Receiving a Service is larger than Total Number of Adults with SMI")</f>
        <v/>
      </c>
      <c r="I25" s="516" t="str">
        <f>IF(E25&lt;=Table16A!$E28, "", "Caution! Number of Persons Receiving a Service is larger than Total Number of Adults with SMI")</f>
        <v/>
      </c>
      <c r="J25" s="516"/>
    </row>
    <row r="26" spans="1:10" ht="12.75" customHeight="1" x14ac:dyDescent="0.2">
      <c r="A26" s="907" t="s">
        <v>478</v>
      </c>
      <c r="B26" s="121"/>
      <c r="C26" s="121"/>
      <c r="D26" s="121"/>
      <c r="E26" s="121"/>
      <c r="F26" s="516" t="str">
        <f>IF(B26&lt;=Table16A!$E29, "", "Caution! Number of Persons Receiving a Service is larger than Total Number of Adults with SMI")</f>
        <v/>
      </c>
      <c r="G26" s="516" t="str">
        <f>IF(C26&lt;=Table16A!$E29, "", "Caution! Number of Persons Receiving a Service is larger than Total Number of Adults with SMI")</f>
        <v/>
      </c>
      <c r="H26" s="516" t="str">
        <f>IF(D26&lt;=Table16A!$E29, "", "Caution! Number of Persons Receiving a Service is larger than Total Number of Adults with SMI")</f>
        <v/>
      </c>
      <c r="I26" s="516" t="str">
        <f>IF(E26&lt;=Table16A!$E29, "", "Caution! Number of Persons Receiving a Service is larger than Total Number of Adults with SMI")</f>
        <v/>
      </c>
      <c r="J26" s="516"/>
    </row>
    <row r="27" spans="1:10" ht="12.75" customHeight="1" x14ac:dyDescent="0.2">
      <c r="A27" s="600" t="s">
        <v>95</v>
      </c>
      <c r="B27" s="121"/>
      <c r="C27" s="121"/>
      <c r="D27" s="121"/>
      <c r="E27" s="121"/>
      <c r="F27" s="516" t="str">
        <f>IF(B27&lt;=Table16A!$E30, "", "Caution! Number of Persons Receiving a Service is larger than Total Number of Adults with SMI")</f>
        <v/>
      </c>
      <c r="G27" s="516" t="str">
        <f>IF(C27&lt;=Table16A!$E30, "", "Caution! Number of Persons Receiving a Service is larger than Total Number of Adults with SMI")</f>
        <v/>
      </c>
      <c r="H27" s="516" t="str">
        <f>IF(D27&lt;=Table16A!$E30, "", "Caution! Number of Persons Receiving a Service is larger than Total Number of Adults with SMI")</f>
        <v/>
      </c>
      <c r="I27" s="516" t="str">
        <f>IF(E27&lt;=Table16A!$E30, "", "Caution! Number of Persons Receiving a Service is larger than Total Number of Adults with SMI")</f>
        <v/>
      </c>
      <c r="J27" s="516"/>
    </row>
    <row r="28" spans="1:10" ht="12.75" customHeight="1" thickBot="1" x14ac:dyDescent="0.25">
      <c r="A28" s="537" t="s">
        <v>94</v>
      </c>
      <c r="B28" s="123">
        <v>222</v>
      </c>
      <c r="C28" s="123">
        <v>5111</v>
      </c>
      <c r="D28" s="123">
        <v>4058</v>
      </c>
      <c r="E28" s="123">
        <v>5025</v>
      </c>
      <c r="F28" s="516" t="str">
        <f>IF(B28&lt;=Table16A!$E31, "", "Caution! Number of Persons Receiving a Service is larger than Total Number of Adults with SMI")</f>
        <v/>
      </c>
      <c r="G28" s="516" t="str">
        <f>IF(C28&lt;=Table16A!$E31, "", "Caution! Number of Persons Receiving a Service is larger than Total Number of Adults with SMI")</f>
        <v/>
      </c>
      <c r="H28" s="516" t="str">
        <f>IF(D28&lt;=Table16A!$E31, "", "Caution! Number of Persons Receiving a Service is larger than Total Number of Adults with SMI")</f>
        <v/>
      </c>
      <c r="I28" s="516" t="str">
        <f>IF(E28&lt;=Table16A!$E31, "", "Caution! Number of Persons Receiving a Service is larger than Total Number of Adults with SMI")</f>
        <v/>
      </c>
      <c r="J28" s="516"/>
    </row>
    <row r="29" spans="1:10" ht="12.75" customHeight="1" thickBot="1" x14ac:dyDescent="0.25">
      <c r="A29" s="598" t="str">
        <f>IF(MAX(B29:E29)=0,"","Total by Race/Ethnicity differs from Total by Age")</f>
        <v/>
      </c>
      <c r="B29" s="522" t="str">
        <f>IF(B$19-SUM(B31:B38)=0,"",(B$19-SUM(B31:B38)))</f>
        <v/>
      </c>
      <c r="C29" s="522" t="str">
        <f>IF(C$19-SUM(C31:C38)=0,"",(C$19-SUM(C31:C38)))</f>
        <v/>
      </c>
      <c r="D29" s="522" t="str">
        <f>IF(D$19-SUM(D31:D38)=0,"",(D$19-SUM(D31:D38)))</f>
        <v/>
      </c>
      <c r="E29" s="522" t="str">
        <f>IF(E$19-SUM(E31:E38)=0,"",(E$19-SUM(E31:E38)))</f>
        <v/>
      </c>
      <c r="F29" s="516"/>
      <c r="G29" s="516"/>
      <c r="H29" s="516"/>
      <c r="I29" s="516"/>
      <c r="J29" s="516"/>
    </row>
    <row r="30" spans="1:10" ht="12.75" customHeight="1" thickBot="1" x14ac:dyDescent="0.25">
      <c r="A30" s="601" t="s">
        <v>365</v>
      </c>
      <c r="B30" s="602"/>
      <c r="C30" s="532"/>
      <c r="D30" s="533"/>
      <c r="E30" s="534"/>
      <c r="F30" s="516"/>
      <c r="G30" s="516"/>
      <c r="H30" s="516"/>
      <c r="I30" s="516"/>
      <c r="J30" s="516"/>
    </row>
    <row r="31" spans="1:10" ht="12.75" customHeight="1" x14ac:dyDescent="0.2">
      <c r="A31" s="530" t="s">
        <v>366</v>
      </c>
      <c r="B31" s="124"/>
      <c r="C31" s="122"/>
      <c r="D31" s="125"/>
      <c r="E31" s="125"/>
      <c r="F31" s="516" t="str">
        <f>IF(B31&lt;=Table16A!$E34, "", "Caution! Number of Persons Receiving a Service is larger than Total Number of Adults with SMI")</f>
        <v/>
      </c>
      <c r="G31" s="516" t="str">
        <f>IF(C31&lt;=Table16A!$E34, "", "Caution! Number of Persons Receiving a Service is larger than Total Number of Adults with SMI")</f>
        <v/>
      </c>
      <c r="H31" s="516" t="str">
        <f>IF(D31&lt;=Table16A!$E34, "", "Caution! Number of Persons Receiving a Service is larger than Total Number of Adults with SMI")</f>
        <v/>
      </c>
      <c r="I31" s="516" t="str">
        <f>IF(E31&lt;=Table16A!$E34, "", "Caution! Number of Persons Receiving a Service is larger than Total Number of Adults with SMI")</f>
        <v/>
      </c>
      <c r="J31" s="516"/>
    </row>
    <row r="32" spans="1:10" ht="12.75" customHeight="1" x14ac:dyDescent="0.2">
      <c r="A32" s="517" t="s">
        <v>85</v>
      </c>
      <c r="B32" s="121"/>
      <c r="C32" s="120"/>
      <c r="D32" s="126"/>
      <c r="E32" s="126"/>
      <c r="F32" s="516" t="str">
        <f>IF(B32&lt;=Table16A!$E35, "", "Caution! Number of Persons Receiving a Service is larger than Total Number of Adults with SMI")</f>
        <v/>
      </c>
      <c r="G32" s="516" t="str">
        <f>IF(C32&lt;=Table16A!$E35, "", "Caution! Number of Persons Receiving a Service is larger than Total Number of Adults with SMI")</f>
        <v/>
      </c>
      <c r="H32" s="516" t="str">
        <f>IF(D32&lt;=Table16A!$E35, "", "Caution! Number of Persons Receiving a Service is larger than Total Number of Adults with SMI")</f>
        <v/>
      </c>
      <c r="I32" s="516" t="str">
        <f>IF(E32&lt;=Table16A!$E35, "", "Caution! Number of Persons Receiving a Service is larger than Total Number of Adults with SMI")</f>
        <v/>
      </c>
      <c r="J32" s="516"/>
    </row>
    <row r="33" spans="1:19" ht="12.75" customHeight="1" x14ac:dyDescent="0.2">
      <c r="A33" s="530" t="s">
        <v>315</v>
      </c>
      <c r="B33" s="121"/>
      <c r="C33" s="120"/>
      <c r="D33" s="126"/>
      <c r="E33" s="126"/>
      <c r="F33" s="516" t="str">
        <f>IF(B33&lt;=Table16A!$E36, "", "Caution! Number of Persons Receiving a Service is larger than Total Number of Adults with SMI")</f>
        <v/>
      </c>
      <c r="G33" s="516" t="str">
        <f>IF(C33&lt;=Table16A!$E36, "", "Caution! Number of Persons Receiving a Service is larger than Total Number of Adults with SMI")</f>
        <v/>
      </c>
      <c r="H33" s="516" t="str">
        <f>IF(D33&lt;=Table16A!$E36, "", "Caution! Number of Persons Receiving a Service is larger than Total Number of Adults with SMI")</f>
        <v/>
      </c>
      <c r="I33" s="516" t="str">
        <f>IF(E33&lt;=Table16A!$E36, "", "Caution! Number of Persons Receiving a Service is larger than Total Number of Adults with SMI")</f>
        <v/>
      </c>
      <c r="J33" s="516"/>
    </row>
    <row r="34" spans="1:19" ht="12.75" customHeight="1" x14ac:dyDescent="0.2">
      <c r="A34" s="517" t="s">
        <v>316</v>
      </c>
      <c r="B34" s="121"/>
      <c r="C34" s="120"/>
      <c r="D34" s="126"/>
      <c r="E34" s="126"/>
      <c r="F34" s="516" t="str">
        <f>IF(B34&lt;=Table16A!$E37, "", "Caution! Number of Persons Receiving a Service is larger than Total Number of Adults with SMI")</f>
        <v/>
      </c>
      <c r="G34" s="516" t="str">
        <f>IF(C34&lt;=Table16A!$E37, "", "Caution! Number of Persons Receiving a Service is larger than Total Number of Adults with SMI")</f>
        <v/>
      </c>
      <c r="H34" s="516" t="str">
        <f>IF(D34&lt;=Table16A!$E37, "", "Caution! Number of Persons Receiving a Service is larger than Total Number of Adults with SMI")</f>
        <v/>
      </c>
      <c r="I34" s="516" t="str">
        <f>IF(E34&lt;=Table16A!$E37, "", "Caution! Number of Persons Receiving a Service is larger than Total Number of Adults with SMI")</f>
        <v/>
      </c>
      <c r="J34" s="516"/>
    </row>
    <row r="35" spans="1:19" ht="12.75" customHeight="1" x14ac:dyDescent="0.2">
      <c r="A35" s="517" t="s">
        <v>88</v>
      </c>
      <c r="B35" s="121"/>
      <c r="C35" s="120"/>
      <c r="D35" s="126"/>
      <c r="E35" s="126"/>
      <c r="F35" s="516" t="str">
        <f>IF(B35&lt;=Table16A!$E38, "", "Caution! Number of Persons Receiving a Service is larger than Total Number of Adults with SMI")</f>
        <v/>
      </c>
      <c r="G35" s="516" t="str">
        <f>IF(C35&lt;=Table16A!$E38, "", "Caution! Number of Persons Receiving a Service is larger than Total Number of Adults with SMI")</f>
        <v/>
      </c>
      <c r="H35" s="516" t="str">
        <f>IF(D35&lt;=Table16A!$E38, "", "Caution! Number of Persons Receiving a Service is larger than Total Number of Adults with SMI")</f>
        <v/>
      </c>
      <c r="I35" s="516" t="str">
        <f>IF(E35&lt;=Table16A!$E38, "", "Caution! Number of Persons Receiving a Service is larger than Total Number of Adults with SMI")</f>
        <v/>
      </c>
      <c r="J35" s="516"/>
    </row>
    <row r="36" spans="1:19" ht="12.75" customHeight="1" x14ac:dyDescent="0.2">
      <c r="A36" s="911" t="s">
        <v>551</v>
      </c>
      <c r="B36" s="121"/>
      <c r="C36" s="120"/>
      <c r="D36" s="126"/>
      <c r="E36" s="126"/>
      <c r="F36" s="516" t="str">
        <f>IF(B36&lt;=Table16A!$E39, "", "Caution! Number of Persons Receiving a Service is larger than Total Number of Adults with SMI")</f>
        <v/>
      </c>
      <c r="G36" s="516" t="str">
        <f>IF(C36&lt;=Table16A!$E39, "", "Caution! Number of Persons Receiving a Service is larger than Total Number of Adults with SMI")</f>
        <v/>
      </c>
      <c r="H36" s="516" t="str">
        <f>IF(D36&lt;=Table16A!$E39, "", "Caution! Number of Persons Receiving a Service is larger than Total Number of Adults with SMI")</f>
        <v/>
      </c>
      <c r="I36" s="516" t="str">
        <f>IF(E36&lt;=Table16A!$E39, "", "Caution! Number of Persons Receiving a Service is larger than Total Number of Adults with SMI")</f>
        <v/>
      </c>
      <c r="J36" s="516"/>
    </row>
    <row r="37" spans="1:19" ht="12.75" customHeight="1" x14ac:dyDescent="0.2">
      <c r="A37" s="517" t="s">
        <v>662</v>
      </c>
      <c r="B37" s="121"/>
      <c r="C37" s="120"/>
      <c r="D37" s="126"/>
      <c r="E37" s="126"/>
      <c r="F37" s="516" t="str">
        <f>IF(B37&lt;=Table16A!$E40, "", "Caution! Number of Persons Receiving a Service is larger than Total Number of Adults with SMI")</f>
        <v/>
      </c>
      <c r="G37" s="516" t="str">
        <f>IF(C37&lt;=Table16A!$E40, "", "Caution! Number of Persons Receiving a Service is larger than Total Number of Adults with SMI")</f>
        <v/>
      </c>
      <c r="H37" s="516" t="str">
        <f>IF(D37&lt;=Table16A!$E40, "", "Caution! Number of Persons Receiving a Service is larger than Total Number of Adults with SMI")</f>
        <v/>
      </c>
      <c r="I37" s="516" t="str">
        <f>IF(E37&lt;=Table16A!$E40, "", "Caution! Number of Persons Receiving a Service is larger than Total Number of Adults with SMI")</f>
        <v/>
      </c>
      <c r="J37" s="516"/>
    </row>
    <row r="38" spans="1:19" ht="12.75" customHeight="1" thickBot="1" x14ac:dyDescent="0.25">
      <c r="A38" s="527" t="s">
        <v>367</v>
      </c>
      <c r="B38" s="123">
        <v>222</v>
      </c>
      <c r="C38" s="123">
        <v>5111</v>
      </c>
      <c r="D38" s="127">
        <v>4058</v>
      </c>
      <c r="E38" s="127">
        <v>5025</v>
      </c>
      <c r="F38" s="516" t="str">
        <f>IF(B38&lt;=Table16A!$E41, "", "Caution! Number of Persons Receiving a Service is larger than Total Number of Adults with SMI")</f>
        <v/>
      </c>
      <c r="G38" s="516" t="str">
        <f>IF(C38&lt;=Table16A!$E41, "", "Caution! Number of Persons Receiving a Service is larger than Total Number of Adults with SMI")</f>
        <v/>
      </c>
      <c r="H38" s="516" t="str">
        <f>IF(D38&lt;=Table16A!$E41, "", "Caution! Number of Persons Receiving a Service is larger than Total Number of Adults with SMI")</f>
        <v/>
      </c>
      <c r="I38" s="516" t="str">
        <f>IF(E38&lt;=Table16A!$E41, "", "Caution! Number of Persons Receiving a Service is larger than Total Number of Adults with SMI")</f>
        <v/>
      </c>
      <c r="J38" s="516"/>
    </row>
    <row r="39" spans="1:19" ht="12.75" customHeight="1" thickBot="1" x14ac:dyDescent="0.25">
      <c r="A39" s="598" t="str">
        <f>IF(MAX(B39:E39)=0,"","Total by Hispanic/Latino Origin differs from Total by Age")</f>
        <v/>
      </c>
      <c r="B39" s="193" t="str">
        <f>IF(B$19-SUM(B41:B43)=0,"",(B$19-SUM(B41:B43)))</f>
        <v/>
      </c>
      <c r="C39" s="193" t="str">
        <f>IF(C$19-SUM(C41:C43)=0,"",(C$19-SUM(C41:C43)))</f>
        <v/>
      </c>
      <c r="D39" s="193" t="str">
        <f>IF(D$19-SUM(D41:D43)=0,"",(D$19-SUM(D41:D43)))</f>
        <v/>
      </c>
      <c r="E39" s="193" t="str">
        <f>IF(E$19-SUM(E41:E43)=0,"",(E$19-SUM(E41:E43)))</f>
        <v/>
      </c>
      <c r="F39" s="516"/>
      <c r="G39" s="516"/>
      <c r="H39" s="516"/>
      <c r="I39" s="516"/>
      <c r="J39" s="516"/>
    </row>
    <row r="40" spans="1:19" ht="12.75" customHeight="1" thickBot="1" x14ac:dyDescent="0.25">
      <c r="A40" s="603" t="s">
        <v>812</v>
      </c>
      <c r="B40" s="533"/>
      <c r="C40" s="604"/>
      <c r="D40" s="604"/>
      <c r="E40" s="534"/>
      <c r="F40" s="516"/>
      <c r="G40" s="516"/>
      <c r="H40" s="516"/>
      <c r="I40" s="516"/>
      <c r="J40" s="516"/>
      <c r="R40" s="43"/>
    </row>
    <row r="41" spans="1:19" ht="12.75" customHeight="1" x14ac:dyDescent="0.2">
      <c r="A41" s="536" t="s">
        <v>336</v>
      </c>
      <c r="B41" s="179"/>
      <c r="C41" s="180"/>
      <c r="D41" s="180"/>
      <c r="E41" s="181"/>
      <c r="F41" s="516" t="str">
        <f>IF(B41&lt;=Table16A!$E44, "", "Caution! Number of Persons Receiving a Service is larger than Total Number of Adults with SMI")</f>
        <v/>
      </c>
      <c r="G41" s="516" t="str">
        <f>IF(C41&lt;=Table16A!$E44, "", "Caution! Number of Persons Receiving a Service is larger than Total Number of Adults with SMI")</f>
        <v/>
      </c>
      <c r="H41" s="516" t="str">
        <f>IF(D41&lt;=Table16A!$E44, "", "Caution! Number of Persons Receiving a Service is larger than Total Number of Adults with SMI")</f>
        <v/>
      </c>
      <c r="I41" s="516" t="str">
        <f>IF(E41&lt;=Table16A!$E44, "", "Caution! Number of Persons Receiving a Service is larger than Total Number of Adults with SMI")</f>
        <v/>
      </c>
      <c r="J41" s="516"/>
    </row>
    <row r="42" spans="1:19" ht="12.75" customHeight="1" x14ac:dyDescent="0.2">
      <c r="A42" s="536" t="s">
        <v>337</v>
      </c>
      <c r="B42" s="187"/>
      <c r="C42" s="185"/>
      <c r="D42" s="185"/>
      <c r="E42" s="182"/>
      <c r="F42" s="516" t="str">
        <f>IF(B42&lt;=Table16A!$E45, "", "Caution! Number of Persons Receiving a Service is larger than Total Number of Adults with SMI")</f>
        <v/>
      </c>
      <c r="G42" s="516" t="str">
        <f>IF(C42&lt;=Table16A!$E45, "", "Caution! Number of Persons Receiving a Service is larger than Total Number of Adults with SMI")</f>
        <v/>
      </c>
      <c r="H42" s="516" t="str">
        <f>IF(D42&lt;=Table16A!$E45, "", "Caution! Number of Persons Receiving a Service is larger than Total Number of Adults with SMI")</f>
        <v/>
      </c>
      <c r="I42" s="516" t="str">
        <f>IF(E42&lt;=Table16A!$E45, "", "Caution! Number of Persons Receiving a Service is larger than Total Number of Adults with SMI")</f>
        <v/>
      </c>
      <c r="J42" s="516"/>
    </row>
    <row r="43" spans="1:19" ht="12.75" customHeight="1" thickBot="1" x14ac:dyDescent="0.25">
      <c r="A43" s="605" t="s">
        <v>94</v>
      </c>
      <c r="B43" s="186">
        <v>222</v>
      </c>
      <c r="C43" s="184">
        <v>5111</v>
      </c>
      <c r="D43" s="184">
        <v>4058</v>
      </c>
      <c r="E43" s="183">
        <v>5025</v>
      </c>
      <c r="F43" s="516" t="str">
        <f>IF(B43&lt;=Table16A!$E46, "", "Caution! Number of Persons Receiving a Service is larger than Total Number of Adults with SMI")</f>
        <v/>
      </c>
      <c r="G43" s="516" t="str">
        <f>IF(C43&lt;=Table16A!$E46, "", "Caution! Number of Persons Receiving a Service is larger than Total Number of Adults with SMI")</f>
        <v/>
      </c>
      <c r="H43" s="516" t="str">
        <f>IF(D43&lt;=Table16A!$E46, "", "Caution! Number of Persons Receiving a Service is larger than Total Number of Adults with SMI")</f>
        <v/>
      </c>
      <c r="I43" s="516" t="str">
        <f>IF(E43&lt;=Table16A!$E46, "", "Caution! Number of Persons Receiving a Service is larger than Total Number of Adults with SMI")</f>
        <v/>
      </c>
      <c r="J43" s="516"/>
    </row>
    <row r="44" spans="1:19" ht="3.75" customHeight="1" x14ac:dyDescent="0.2">
      <c r="A44" s="606"/>
      <c r="B44" s="607"/>
      <c r="C44" s="607"/>
      <c r="D44" s="607"/>
      <c r="E44" s="607"/>
      <c r="F44" s="516"/>
      <c r="G44" s="516"/>
      <c r="H44" s="516"/>
      <c r="I44" s="516"/>
      <c r="J44" s="516"/>
    </row>
    <row r="45" spans="1:19" ht="8.1" customHeight="1" thickBot="1" x14ac:dyDescent="0.25">
      <c r="A45" s="608"/>
      <c r="B45" s="609"/>
      <c r="C45" s="609"/>
      <c r="D45" s="609"/>
      <c r="E45" s="609"/>
    </row>
    <row r="46" spans="1:19" ht="13.15" customHeight="1" x14ac:dyDescent="0.2">
      <c r="A46" s="610" t="s">
        <v>338</v>
      </c>
      <c r="B46" s="611" t="s">
        <v>368</v>
      </c>
      <c r="C46" s="612" t="s">
        <v>369</v>
      </c>
      <c r="D46" s="612" t="s">
        <v>370</v>
      </c>
      <c r="E46" s="613" t="s">
        <v>371</v>
      </c>
    </row>
    <row r="47" spans="1:19" ht="11.25" customHeight="1" x14ac:dyDescent="0.2">
      <c r="A47" s="547" t="s">
        <v>879</v>
      </c>
      <c r="B47" s="614"/>
      <c r="C47" s="615"/>
      <c r="D47" s="615"/>
      <c r="E47" s="616"/>
      <c r="M47" s="43">
        <v>2</v>
      </c>
      <c r="N47" s="43"/>
      <c r="O47" s="43">
        <v>2</v>
      </c>
      <c r="P47" s="43"/>
      <c r="Q47" s="43">
        <v>2</v>
      </c>
      <c r="R47" s="43"/>
      <c r="S47" s="43">
        <v>2</v>
      </c>
    </row>
    <row r="48" spans="1:19" ht="9.75" customHeight="1" x14ac:dyDescent="0.2">
      <c r="A48" s="617"/>
      <c r="B48" s="614"/>
      <c r="C48" s="618"/>
      <c r="D48" s="618"/>
      <c r="E48" s="619"/>
      <c r="R48" s="43"/>
    </row>
    <row r="49" spans="1:19" ht="12.6" customHeight="1" thickBot="1" x14ac:dyDescent="0.25">
      <c r="A49" s="620" t="s">
        <v>341</v>
      </c>
      <c r="B49" s="621"/>
      <c r="C49" s="622"/>
      <c r="D49" s="618"/>
      <c r="E49" s="619"/>
    </row>
    <row r="50" spans="1:19" ht="12" customHeight="1" x14ac:dyDescent="0.2">
      <c r="A50" s="623" t="s">
        <v>342</v>
      </c>
      <c r="B50" s="129"/>
      <c r="C50" s="129"/>
      <c r="D50" s="128"/>
      <c r="E50" s="130"/>
    </row>
    <row r="51" spans="1:19" ht="12" customHeight="1" x14ac:dyDescent="0.2">
      <c r="A51" s="623" t="s">
        <v>343</v>
      </c>
      <c r="B51" s="128"/>
      <c r="C51" s="128"/>
      <c r="D51" s="128"/>
      <c r="E51" s="131"/>
    </row>
    <row r="52" spans="1:19" ht="12" customHeight="1" thickBot="1" x14ac:dyDescent="0.25">
      <c r="A52" s="626" t="s">
        <v>344</v>
      </c>
      <c r="B52" s="132"/>
      <c r="C52" s="132"/>
      <c r="D52" s="132"/>
      <c r="E52" s="133"/>
    </row>
    <row r="53" spans="1:19" ht="12" customHeight="1" thickBot="1" x14ac:dyDescent="0.25">
      <c r="A53" s="628"/>
      <c r="B53" s="629" t="s">
        <v>372</v>
      </c>
      <c r="C53" s="612" t="s">
        <v>373</v>
      </c>
      <c r="D53" s="630" t="s">
        <v>374</v>
      </c>
      <c r="E53" s="631" t="s">
        <v>375</v>
      </c>
    </row>
    <row r="54" spans="1:19" ht="24.75" customHeight="1" thickBot="1" x14ac:dyDescent="0.25">
      <c r="A54" s="632" t="s">
        <v>345</v>
      </c>
      <c r="B54" s="624"/>
      <c r="C54" s="633"/>
      <c r="D54" s="634"/>
      <c r="E54" s="627"/>
      <c r="M54" s="43">
        <v>2</v>
      </c>
      <c r="N54" s="43"/>
      <c r="O54" s="43">
        <v>2</v>
      </c>
      <c r="P54" s="43"/>
      <c r="Q54" s="43">
        <v>2</v>
      </c>
      <c r="S54" s="43">
        <v>2</v>
      </c>
    </row>
    <row r="55" spans="1:19" ht="25.5" customHeight="1" thickBot="1" x14ac:dyDescent="0.25">
      <c r="A55" s="635" t="s">
        <v>346</v>
      </c>
      <c r="B55" s="627"/>
      <c r="C55" s="634"/>
      <c r="D55" s="625"/>
      <c r="E55" s="633"/>
      <c r="F55" s="636"/>
      <c r="M55" s="43">
        <v>1</v>
      </c>
      <c r="N55" s="43"/>
      <c r="O55" s="43">
        <v>1</v>
      </c>
      <c r="P55" s="43"/>
      <c r="Q55" s="43">
        <v>1</v>
      </c>
      <c r="S55" s="43">
        <v>1</v>
      </c>
    </row>
    <row r="56" spans="1:19" ht="9.75" customHeight="1" x14ac:dyDescent="0.2">
      <c r="B56" s="637"/>
      <c r="C56" s="548"/>
      <c r="D56" s="560"/>
    </row>
    <row r="57" spans="1:19" ht="6" customHeight="1" x14ac:dyDescent="0.2">
      <c r="A57" s="443"/>
      <c r="B57" s="570"/>
      <c r="C57" s="548"/>
      <c r="D57" s="548"/>
    </row>
    <row r="58" spans="1:19" ht="22.5" customHeight="1" x14ac:dyDescent="0.2">
      <c r="A58" s="638" t="s">
        <v>347</v>
      </c>
      <c r="B58" s="1207" t="s">
        <v>993</v>
      </c>
      <c r="C58" s="1207"/>
      <c r="D58" s="1207"/>
      <c r="E58" s="1207"/>
    </row>
    <row r="59" spans="1:19" ht="22.5" customHeight="1" x14ac:dyDescent="0.2">
      <c r="A59" s="638" t="s">
        <v>376</v>
      </c>
      <c r="B59" s="1207"/>
      <c r="C59" s="1207"/>
      <c r="D59" s="1207"/>
      <c r="E59" s="1207"/>
    </row>
    <row r="60" spans="1:19" ht="22.5" customHeight="1" x14ac:dyDescent="0.2">
      <c r="A60" s="638" t="s">
        <v>377</v>
      </c>
      <c r="B60" s="1207"/>
      <c r="C60" s="1207"/>
      <c r="D60" s="1207"/>
      <c r="E60" s="1207"/>
    </row>
    <row r="61" spans="1:19" ht="22.5" customHeight="1" x14ac:dyDescent="0.2">
      <c r="A61" s="638" t="s">
        <v>378</v>
      </c>
      <c r="B61" s="1207"/>
      <c r="C61" s="1207"/>
      <c r="D61" s="1207"/>
      <c r="E61" s="1207"/>
    </row>
    <row r="62" spans="1:19" ht="22.5" customHeight="1" x14ac:dyDescent="0.2">
      <c r="A62" s="638" t="s">
        <v>379</v>
      </c>
      <c r="B62" s="1207"/>
      <c r="C62" s="1207"/>
      <c r="D62" s="1207"/>
      <c r="E62" s="1207"/>
    </row>
    <row r="63" spans="1:19" x14ac:dyDescent="0.2">
      <c r="A63" s="572"/>
      <c r="B63" s="1206"/>
      <c r="C63" s="1206"/>
      <c r="D63" s="1206"/>
      <c r="E63" s="1206"/>
    </row>
  </sheetData>
  <mergeCells count="11">
    <mergeCell ref="B58:E58"/>
    <mergeCell ref="A1:E1"/>
    <mergeCell ref="A2:E2"/>
    <mergeCell ref="B8:E8"/>
    <mergeCell ref="A9:A10"/>
    <mergeCell ref="B9:E9"/>
    <mergeCell ref="B63:E63"/>
    <mergeCell ref="B59:E59"/>
    <mergeCell ref="B60:E60"/>
    <mergeCell ref="B61:E61"/>
    <mergeCell ref="B62:E62"/>
  </mergeCells>
  <dataValidations count="10">
    <dataValidation type="date" operator="greaterThanOrEqual" allowBlank="1" showInputMessage="1" showErrorMessage="1" errorTitle="INVALID DATE!" error="Please enter a valid Start Date." sqref="C7" xr:uid="{2CB5E992-BAF6-4B18-8F16-57D93039C425}">
      <formula1>43466</formula1>
    </dataValidation>
    <dataValidation type="date" operator="greaterThan" allowBlank="1" showInputMessage="1" showErrorMessage="1" errorTitle="INVALID DATE!" error="Report Period End Date cannot be before Begin Date." sqref="E7" xr:uid="{BDA3729E-681A-4324-B22D-10C86C831185}">
      <formula1>C7</formula1>
    </dataValidation>
    <dataValidation type="custom" allowBlank="1" showErrorMessage="1" errorTitle="CAUTION!" error="This is an automatically calculated Total based on the sums from the Age categories for Adults Receiving Integrated Treatment for Co-occuring Disorders." promptTitle="CAUTION" prompt="This is an automatically calculated Total based on the sums from the Age categories for Adults Receiving Integrated Treatment for Co-occuring Disorders." sqref="B19:C19" xr:uid="{F1E56EDD-C5D8-42A3-8BF7-EB13DC34E2F8}">
      <formula1>"None"</formula1>
    </dataValidation>
    <dataValidation type="custom" allowBlank="1" showErrorMessage="1" errorTitle="CAUTION!" error="This is an automatically calculated Total based on the sums from the Age categories for Adults Receiving Illness Self Management." promptTitle="CAUTION" prompt="This is an automatically calculated Total based on the sums from the Age categories for Adults Receiving Illness Self Management." sqref="D19" xr:uid="{D70104ED-D516-467A-852A-C7E4C320CB80}">
      <formula1>"None"</formula1>
    </dataValidation>
    <dataValidation type="custom" allowBlank="1" showErrorMessage="1" errorTitle="CAUTION!" error="This is an automatically calculated Total based on the sums from the Age categories for Adults Receiving Medication Management." promptTitle="CAUTION" prompt="This is an automatically calculated Total based on the sums from the Age categories for Adults Receiving Medication Management." sqref="E19" xr:uid="{DEFFB3A7-23DD-4E5A-A480-F7F5C31FC97A}">
      <formula1>"None"</formula1>
    </dataValidation>
    <dataValidation type="textLength" operator="equal" allowBlank="1" showErrorMessage="1" errorTitle="Invalis state name entered." error="Please enter the two character state abbreviation only." promptTitle="Enter a 2 character state name." prompt="Please enter a two character state abbreviation only." sqref="B8:E8" xr:uid="{01B5BE22-419E-4FE3-8EB6-6ABDA5ABEAA9}">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58:E62" xr:uid="{B5725869-A56E-4A81-BBAD-979AF99B5D95}">
      <formula1>255</formula1>
    </dataValidation>
    <dataValidation allowBlank="1" showErrorMessage="1" promptTitle="CAUTION" prompt="Enter data in this cell only if you are NOT Entering data into Hispanic Race Category." sqref="B44:E44" xr:uid="{BC0A0C58-F0E7-402A-A31C-2A7334CBBC55}"/>
    <dataValidation type="whole" allowBlank="1" showErrorMessage="1" errorTitle="Caution!" error="This is a numeric field. Please enter whole numbers only!" promptTitle="Caution" prompt="Do Not  Enter Data for Hispanic if already added in Table 2A" sqref="B12:E18 B22:E28 B31:E38 B41:E43" xr:uid="{9ACCA238-018C-48A8-8008-2C7B2A204B54}">
      <formula1>0</formula1>
      <formula2>1000000</formula2>
    </dataValidation>
    <dataValidation type="custom" allowBlank="1" showInputMessage="1" showErrorMessage="1" errorTitle="Caution!" error="Data entered in blacked-out cells, please remove this data." sqref="B11:E11 B21:E21 B30:E30 B40:E40" xr:uid="{0F1F46E5-A0FB-4B9B-96A3-3F1F4ACE6F41}">
      <formula1>"None"</formula1>
    </dataValidation>
  </dataValidations>
  <pageMargins left="0.75" right="0.75" top="1" bottom="1" header="0.5" footer="0.5"/>
  <pageSetup scale="96" orientation="portrait" r:id="rId1"/>
  <headerFooter alignWithMargins="0">
    <oddFooter>&amp;LFY 2024 Uniform Reporting System (URS)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Option Button 1">
              <controlPr defaultSize="0" autoFill="0" autoLine="0" autoPict="0">
                <anchor moveWithCells="1">
                  <from>
                    <xdr:col>1</xdr:col>
                    <xdr:colOff>104775</xdr:colOff>
                    <xdr:row>46</xdr:row>
                    <xdr:rowOff>9525</xdr:rowOff>
                  </from>
                  <to>
                    <xdr:col>1</xdr:col>
                    <xdr:colOff>352425</xdr:colOff>
                    <xdr:row>47</xdr:row>
                    <xdr:rowOff>95250</xdr:rowOff>
                  </to>
                </anchor>
              </controlPr>
            </control>
          </mc:Choice>
        </mc:AlternateContent>
        <mc:AlternateContent xmlns:mc="http://schemas.openxmlformats.org/markup-compatibility/2006">
          <mc:Choice Requires="x14">
            <control shapeId="74754" r:id="rId5" name="Option Button 2">
              <controlPr defaultSize="0" autoFill="0" autoLine="0" autoPict="0">
                <anchor moveWithCells="1">
                  <from>
                    <xdr:col>1</xdr:col>
                    <xdr:colOff>676275</xdr:colOff>
                    <xdr:row>46</xdr:row>
                    <xdr:rowOff>0</xdr:rowOff>
                  </from>
                  <to>
                    <xdr:col>1</xdr:col>
                    <xdr:colOff>923925</xdr:colOff>
                    <xdr:row>47</xdr:row>
                    <xdr:rowOff>85725</xdr:rowOff>
                  </to>
                </anchor>
              </controlPr>
            </control>
          </mc:Choice>
        </mc:AlternateContent>
        <mc:AlternateContent xmlns:mc="http://schemas.openxmlformats.org/markup-compatibility/2006">
          <mc:Choice Requires="x14">
            <control shapeId="74755" r:id="rId6" name="Group Box 3">
              <controlPr defaultSize="0" autoFill="0" autoPict="0">
                <anchor moveWithCells="1">
                  <from>
                    <xdr:col>1</xdr:col>
                    <xdr:colOff>0</xdr:colOff>
                    <xdr:row>45</xdr:row>
                    <xdr:rowOff>0</xdr:rowOff>
                  </from>
                  <to>
                    <xdr:col>2</xdr:col>
                    <xdr:colOff>9525</xdr:colOff>
                    <xdr:row>49</xdr:row>
                    <xdr:rowOff>0</xdr:rowOff>
                  </to>
                </anchor>
              </controlPr>
            </control>
          </mc:Choice>
        </mc:AlternateContent>
        <mc:AlternateContent xmlns:mc="http://schemas.openxmlformats.org/markup-compatibility/2006">
          <mc:Choice Requires="x14">
            <control shapeId="74756" r:id="rId7" name="Option Button 4">
              <controlPr defaultSize="0" autoFill="0" autoLine="0" autoPict="0">
                <anchor moveWithCells="1">
                  <from>
                    <xdr:col>2</xdr:col>
                    <xdr:colOff>238125</xdr:colOff>
                    <xdr:row>46</xdr:row>
                    <xdr:rowOff>19050</xdr:rowOff>
                  </from>
                  <to>
                    <xdr:col>2</xdr:col>
                    <xdr:colOff>495300</xdr:colOff>
                    <xdr:row>47</xdr:row>
                    <xdr:rowOff>104775</xdr:rowOff>
                  </to>
                </anchor>
              </controlPr>
            </control>
          </mc:Choice>
        </mc:AlternateContent>
        <mc:AlternateContent xmlns:mc="http://schemas.openxmlformats.org/markup-compatibility/2006">
          <mc:Choice Requires="x14">
            <control shapeId="74757" r:id="rId8" name="Option Button 5">
              <controlPr defaultSize="0" autoFill="0" autoLine="0" autoPict="0">
                <anchor moveWithCells="1">
                  <from>
                    <xdr:col>2</xdr:col>
                    <xdr:colOff>1095375</xdr:colOff>
                    <xdr:row>46</xdr:row>
                    <xdr:rowOff>19050</xdr:rowOff>
                  </from>
                  <to>
                    <xdr:col>2</xdr:col>
                    <xdr:colOff>1352550</xdr:colOff>
                    <xdr:row>47</xdr:row>
                    <xdr:rowOff>104775</xdr:rowOff>
                  </to>
                </anchor>
              </controlPr>
            </control>
          </mc:Choice>
        </mc:AlternateContent>
        <mc:AlternateContent xmlns:mc="http://schemas.openxmlformats.org/markup-compatibility/2006">
          <mc:Choice Requires="x14">
            <control shapeId="74758" r:id="rId9" name="Group Box 6">
              <controlPr defaultSize="0" autoFill="0" autoPict="0">
                <anchor moveWithCells="1">
                  <from>
                    <xdr:col>2</xdr:col>
                    <xdr:colOff>9525</xdr:colOff>
                    <xdr:row>45</xdr:row>
                    <xdr:rowOff>0</xdr:rowOff>
                  </from>
                  <to>
                    <xdr:col>3</xdr:col>
                    <xdr:colOff>0</xdr:colOff>
                    <xdr:row>49</xdr:row>
                    <xdr:rowOff>0</xdr:rowOff>
                  </to>
                </anchor>
              </controlPr>
            </control>
          </mc:Choice>
        </mc:AlternateContent>
        <mc:AlternateContent xmlns:mc="http://schemas.openxmlformats.org/markup-compatibility/2006">
          <mc:Choice Requires="x14">
            <control shapeId="74759" r:id="rId10" name="Option Button 7">
              <controlPr defaultSize="0" autoFill="0" autoLine="0" autoPict="0">
                <anchor moveWithCells="1">
                  <from>
                    <xdr:col>3</xdr:col>
                    <xdr:colOff>209550</xdr:colOff>
                    <xdr:row>46</xdr:row>
                    <xdr:rowOff>0</xdr:rowOff>
                  </from>
                  <to>
                    <xdr:col>3</xdr:col>
                    <xdr:colOff>466725</xdr:colOff>
                    <xdr:row>47</xdr:row>
                    <xdr:rowOff>114300</xdr:rowOff>
                  </to>
                </anchor>
              </controlPr>
            </control>
          </mc:Choice>
        </mc:AlternateContent>
        <mc:AlternateContent xmlns:mc="http://schemas.openxmlformats.org/markup-compatibility/2006">
          <mc:Choice Requires="x14">
            <control shapeId="74760" r:id="rId11" name="Option Button 8">
              <controlPr defaultSize="0" autoFill="0" autoLine="0" autoPict="0">
                <anchor moveWithCells="1">
                  <from>
                    <xdr:col>3</xdr:col>
                    <xdr:colOff>600075</xdr:colOff>
                    <xdr:row>46</xdr:row>
                    <xdr:rowOff>19050</xdr:rowOff>
                  </from>
                  <to>
                    <xdr:col>3</xdr:col>
                    <xdr:colOff>857250</xdr:colOff>
                    <xdr:row>48</xdr:row>
                    <xdr:rowOff>0</xdr:rowOff>
                  </to>
                </anchor>
              </controlPr>
            </control>
          </mc:Choice>
        </mc:AlternateContent>
        <mc:AlternateContent xmlns:mc="http://schemas.openxmlformats.org/markup-compatibility/2006">
          <mc:Choice Requires="x14">
            <control shapeId="74761" r:id="rId12" name="Group Box 9">
              <controlPr defaultSize="0" autoFill="0" autoPict="0">
                <anchor moveWithCells="1">
                  <from>
                    <xdr:col>3</xdr:col>
                    <xdr:colOff>9525</xdr:colOff>
                    <xdr:row>45</xdr:row>
                    <xdr:rowOff>9525</xdr:rowOff>
                  </from>
                  <to>
                    <xdr:col>4</xdr:col>
                    <xdr:colOff>19050</xdr:colOff>
                    <xdr:row>49</xdr:row>
                    <xdr:rowOff>9525</xdr:rowOff>
                  </to>
                </anchor>
              </controlPr>
            </control>
          </mc:Choice>
        </mc:AlternateContent>
        <mc:AlternateContent xmlns:mc="http://schemas.openxmlformats.org/markup-compatibility/2006">
          <mc:Choice Requires="x14">
            <control shapeId="74762" r:id="rId13" name="Option Button 10">
              <controlPr defaultSize="0" autoFill="0" autoLine="0" autoPict="0">
                <anchor moveWithCells="1">
                  <from>
                    <xdr:col>1</xdr:col>
                    <xdr:colOff>76200</xdr:colOff>
                    <xdr:row>53</xdr:row>
                    <xdr:rowOff>47625</xdr:rowOff>
                  </from>
                  <to>
                    <xdr:col>1</xdr:col>
                    <xdr:colOff>323850</xdr:colOff>
                    <xdr:row>53</xdr:row>
                    <xdr:rowOff>238125</xdr:rowOff>
                  </to>
                </anchor>
              </controlPr>
            </control>
          </mc:Choice>
        </mc:AlternateContent>
        <mc:AlternateContent xmlns:mc="http://schemas.openxmlformats.org/markup-compatibility/2006">
          <mc:Choice Requires="x14">
            <control shapeId="74763" r:id="rId14" name="Option Button 11">
              <controlPr defaultSize="0" autoFill="0" autoLine="0" autoPict="0">
                <anchor moveWithCells="1">
                  <from>
                    <xdr:col>1</xdr:col>
                    <xdr:colOff>714375</xdr:colOff>
                    <xdr:row>53</xdr:row>
                    <xdr:rowOff>66675</xdr:rowOff>
                  </from>
                  <to>
                    <xdr:col>1</xdr:col>
                    <xdr:colOff>971550</xdr:colOff>
                    <xdr:row>53</xdr:row>
                    <xdr:rowOff>247650</xdr:rowOff>
                  </to>
                </anchor>
              </controlPr>
            </control>
          </mc:Choice>
        </mc:AlternateContent>
        <mc:AlternateContent xmlns:mc="http://schemas.openxmlformats.org/markup-compatibility/2006">
          <mc:Choice Requires="x14">
            <control shapeId="74764" r:id="rId15" name="Group Box 12">
              <controlPr defaultSize="0" autoFill="0" autoPict="0">
                <anchor moveWithCells="1">
                  <from>
                    <xdr:col>1</xdr:col>
                    <xdr:colOff>9525</xdr:colOff>
                    <xdr:row>52</xdr:row>
                    <xdr:rowOff>0</xdr:rowOff>
                  </from>
                  <to>
                    <xdr:col>2</xdr:col>
                    <xdr:colOff>9525</xdr:colOff>
                    <xdr:row>54</xdr:row>
                    <xdr:rowOff>9525</xdr:rowOff>
                  </to>
                </anchor>
              </controlPr>
            </control>
          </mc:Choice>
        </mc:AlternateContent>
        <mc:AlternateContent xmlns:mc="http://schemas.openxmlformats.org/markup-compatibility/2006">
          <mc:Choice Requires="x14">
            <control shapeId="74765" r:id="rId16" name="Option Button 13">
              <controlPr defaultSize="0" autoFill="0" autoLine="0" autoPict="0">
                <anchor moveWithCells="1">
                  <from>
                    <xdr:col>2</xdr:col>
                    <xdr:colOff>285750</xdr:colOff>
                    <xdr:row>53</xdr:row>
                    <xdr:rowOff>66675</xdr:rowOff>
                  </from>
                  <to>
                    <xdr:col>2</xdr:col>
                    <xdr:colOff>533400</xdr:colOff>
                    <xdr:row>53</xdr:row>
                    <xdr:rowOff>238125</xdr:rowOff>
                  </to>
                </anchor>
              </controlPr>
            </control>
          </mc:Choice>
        </mc:AlternateContent>
        <mc:AlternateContent xmlns:mc="http://schemas.openxmlformats.org/markup-compatibility/2006">
          <mc:Choice Requires="x14">
            <control shapeId="74766" r:id="rId17" name="Option Button 14">
              <controlPr defaultSize="0" autoFill="0" autoLine="0" autoPict="0">
                <anchor moveWithCells="1">
                  <from>
                    <xdr:col>2</xdr:col>
                    <xdr:colOff>1038225</xdr:colOff>
                    <xdr:row>53</xdr:row>
                    <xdr:rowOff>66675</xdr:rowOff>
                  </from>
                  <to>
                    <xdr:col>2</xdr:col>
                    <xdr:colOff>1285875</xdr:colOff>
                    <xdr:row>53</xdr:row>
                    <xdr:rowOff>247650</xdr:rowOff>
                  </to>
                </anchor>
              </controlPr>
            </control>
          </mc:Choice>
        </mc:AlternateContent>
        <mc:AlternateContent xmlns:mc="http://schemas.openxmlformats.org/markup-compatibility/2006">
          <mc:Choice Requires="x14">
            <control shapeId="74767" r:id="rId18" name="Group Box 15">
              <controlPr defaultSize="0" autoFill="0" autoPict="0">
                <anchor moveWithCells="1">
                  <from>
                    <xdr:col>2</xdr:col>
                    <xdr:colOff>0</xdr:colOff>
                    <xdr:row>52</xdr:row>
                    <xdr:rowOff>0</xdr:rowOff>
                  </from>
                  <to>
                    <xdr:col>3</xdr:col>
                    <xdr:colOff>9525</xdr:colOff>
                    <xdr:row>54</xdr:row>
                    <xdr:rowOff>0</xdr:rowOff>
                  </to>
                </anchor>
              </controlPr>
            </control>
          </mc:Choice>
        </mc:AlternateContent>
        <mc:AlternateContent xmlns:mc="http://schemas.openxmlformats.org/markup-compatibility/2006">
          <mc:Choice Requires="x14">
            <control shapeId="74768" r:id="rId19" name="Option Button 16">
              <controlPr defaultSize="0" autoFill="0" autoLine="0" autoPict="0">
                <anchor moveWithCells="1">
                  <from>
                    <xdr:col>3</xdr:col>
                    <xdr:colOff>152400</xdr:colOff>
                    <xdr:row>53</xdr:row>
                    <xdr:rowOff>66675</xdr:rowOff>
                  </from>
                  <to>
                    <xdr:col>3</xdr:col>
                    <xdr:colOff>400050</xdr:colOff>
                    <xdr:row>53</xdr:row>
                    <xdr:rowOff>238125</xdr:rowOff>
                  </to>
                </anchor>
              </controlPr>
            </control>
          </mc:Choice>
        </mc:AlternateContent>
        <mc:AlternateContent xmlns:mc="http://schemas.openxmlformats.org/markup-compatibility/2006">
          <mc:Choice Requires="x14">
            <control shapeId="74769" r:id="rId20" name="Option Button 17">
              <controlPr defaultSize="0" autoFill="0" autoLine="0" autoPict="0">
                <anchor moveWithCells="1">
                  <from>
                    <xdr:col>3</xdr:col>
                    <xdr:colOff>657225</xdr:colOff>
                    <xdr:row>53</xdr:row>
                    <xdr:rowOff>66675</xdr:rowOff>
                  </from>
                  <to>
                    <xdr:col>3</xdr:col>
                    <xdr:colOff>904875</xdr:colOff>
                    <xdr:row>53</xdr:row>
                    <xdr:rowOff>238125</xdr:rowOff>
                  </to>
                </anchor>
              </controlPr>
            </control>
          </mc:Choice>
        </mc:AlternateContent>
        <mc:AlternateContent xmlns:mc="http://schemas.openxmlformats.org/markup-compatibility/2006">
          <mc:Choice Requires="x14">
            <control shapeId="74770" r:id="rId21" name="Group Box 18">
              <controlPr defaultSize="0" autoFill="0" autoPict="0">
                <anchor moveWithCells="1">
                  <from>
                    <xdr:col>3</xdr:col>
                    <xdr:colOff>9525</xdr:colOff>
                    <xdr:row>52</xdr:row>
                    <xdr:rowOff>0</xdr:rowOff>
                  </from>
                  <to>
                    <xdr:col>4</xdr:col>
                    <xdr:colOff>0</xdr:colOff>
                    <xdr:row>53</xdr:row>
                    <xdr:rowOff>304800</xdr:rowOff>
                  </to>
                </anchor>
              </controlPr>
            </control>
          </mc:Choice>
        </mc:AlternateContent>
        <mc:AlternateContent xmlns:mc="http://schemas.openxmlformats.org/markup-compatibility/2006">
          <mc:Choice Requires="x14">
            <control shapeId="74771" r:id="rId22" name="Option Button 19">
              <controlPr defaultSize="0" autoFill="0" autoLine="0" autoPict="0">
                <anchor moveWithCells="1">
                  <from>
                    <xdr:col>1</xdr:col>
                    <xdr:colOff>76200</xdr:colOff>
                    <xdr:row>54</xdr:row>
                    <xdr:rowOff>57150</xdr:rowOff>
                  </from>
                  <to>
                    <xdr:col>1</xdr:col>
                    <xdr:colOff>323850</xdr:colOff>
                    <xdr:row>54</xdr:row>
                    <xdr:rowOff>238125</xdr:rowOff>
                  </to>
                </anchor>
              </controlPr>
            </control>
          </mc:Choice>
        </mc:AlternateContent>
        <mc:AlternateContent xmlns:mc="http://schemas.openxmlformats.org/markup-compatibility/2006">
          <mc:Choice Requires="x14">
            <control shapeId="74772" r:id="rId23" name="Option Button 20">
              <controlPr defaultSize="0" autoFill="0" autoLine="0" autoPict="0">
                <anchor moveWithCells="1">
                  <from>
                    <xdr:col>1</xdr:col>
                    <xdr:colOff>704850</xdr:colOff>
                    <xdr:row>54</xdr:row>
                    <xdr:rowOff>66675</xdr:rowOff>
                  </from>
                  <to>
                    <xdr:col>1</xdr:col>
                    <xdr:colOff>952500</xdr:colOff>
                    <xdr:row>54</xdr:row>
                    <xdr:rowOff>247650</xdr:rowOff>
                  </to>
                </anchor>
              </controlPr>
            </control>
          </mc:Choice>
        </mc:AlternateContent>
        <mc:AlternateContent xmlns:mc="http://schemas.openxmlformats.org/markup-compatibility/2006">
          <mc:Choice Requires="x14">
            <control shapeId="74773" r:id="rId24" name="Group Box 21">
              <controlPr defaultSize="0" autoFill="0" autoPict="0">
                <anchor moveWithCells="1">
                  <from>
                    <xdr:col>1</xdr:col>
                    <xdr:colOff>9525</xdr:colOff>
                    <xdr:row>54</xdr:row>
                    <xdr:rowOff>9525</xdr:rowOff>
                  </from>
                  <to>
                    <xdr:col>2</xdr:col>
                    <xdr:colOff>0</xdr:colOff>
                    <xdr:row>55</xdr:row>
                    <xdr:rowOff>0</xdr:rowOff>
                  </to>
                </anchor>
              </controlPr>
            </control>
          </mc:Choice>
        </mc:AlternateContent>
        <mc:AlternateContent xmlns:mc="http://schemas.openxmlformats.org/markup-compatibility/2006">
          <mc:Choice Requires="x14">
            <control shapeId="74774" r:id="rId25" name="Option Button 22">
              <controlPr defaultSize="0" autoFill="0" autoLine="0" autoPict="0">
                <anchor moveWithCells="1">
                  <from>
                    <xdr:col>2</xdr:col>
                    <xdr:colOff>276225</xdr:colOff>
                    <xdr:row>54</xdr:row>
                    <xdr:rowOff>57150</xdr:rowOff>
                  </from>
                  <to>
                    <xdr:col>2</xdr:col>
                    <xdr:colOff>523875</xdr:colOff>
                    <xdr:row>54</xdr:row>
                    <xdr:rowOff>238125</xdr:rowOff>
                  </to>
                </anchor>
              </controlPr>
            </control>
          </mc:Choice>
        </mc:AlternateContent>
        <mc:AlternateContent xmlns:mc="http://schemas.openxmlformats.org/markup-compatibility/2006">
          <mc:Choice Requires="x14">
            <control shapeId="74775" r:id="rId26" name="Option Button 23">
              <controlPr defaultSize="0" autoFill="0" autoLine="0" autoPict="0">
                <anchor moveWithCells="1">
                  <from>
                    <xdr:col>2</xdr:col>
                    <xdr:colOff>1038225</xdr:colOff>
                    <xdr:row>54</xdr:row>
                    <xdr:rowOff>47625</xdr:rowOff>
                  </from>
                  <to>
                    <xdr:col>2</xdr:col>
                    <xdr:colOff>1285875</xdr:colOff>
                    <xdr:row>54</xdr:row>
                    <xdr:rowOff>228600</xdr:rowOff>
                  </to>
                </anchor>
              </controlPr>
            </control>
          </mc:Choice>
        </mc:AlternateContent>
        <mc:AlternateContent xmlns:mc="http://schemas.openxmlformats.org/markup-compatibility/2006">
          <mc:Choice Requires="x14">
            <control shapeId="74776" r:id="rId27" name="Group Box 24">
              <controlPr defaultSize="0" autoFill="0" autoPict="0">
                <anchor moveWithCells="1">
                  <from>
                    <xdr:col>2</xdr:col>
                    <xdr:colOff>9525</xdr:colOff>
                    <xdr:row>54</xdr:row>
                    <xdr:rowOff>0</xdr:rowOff>
                  </from>
                  <to>
                    <xdr:col>3</xdr:col>
                    <xdr:colOff>9525</xdr:colOff>
                    <xdr:row>55</xdr:row>
                    <xdr:rowOff>9525</xdr:rowOff>
                  </to>
                </anchor>
              </controlPr>
            </control>
          </mc:Choice>
        </mc:AlternateContent>
        <mc:AlternateContent xmlns:mc="http://schemas.openxmlformats.org/markup-compatibility/2006">
          <mc:Choice Requires="x14">
            <control shapeId="74777" r:id="rId28" name="Option Button 25">
              <controlPr defaultSize="0" autoFill="0" autoLine="0" autoPict="0">
                <anchor moveWithCells="1">
                  <from>
                    <xdr:col>3</xdr:col>
                    <xdr:colOff>152400</xdr:colOff>
                    <xdr:row>54</xdr:row>
                    <xdr:rowOff>57150</xdr:rowOff>
                  </from>
                  <to>
                    <xdr:col>3</xdr:col>
                    <xdr:colOff>400050</xdr:colOff>
                    <xdr:row>54</xdr:row>
                    <xdr:rowOff>238125</xdr:rowOff>
                  </to>
                </anchor>
              </controlPr>
            </control>
          </mc:Choice>
        </mc:AlternateContent>
        <mc:AlternateContent xmlns:mc="http://schemas.openxmlformats.org/markup-compatibility/2006">
          <mc:Choice Requires="x14">
            <control shapeId="74778" r:id="rId29" name="Option Button 26">
              <controlPr defaultSize="0" autoFill="0" autoLine="0" autoPict="0">
                <anchor moveWithCells="1">
                  <from>
                    <xdr:col>3</xdr:col>
                    <xdr:colOff>647700</xdr:colOff>
                    <xdr:row>54</xdr:row>
                    <xdr:rowOff>66675</xdr:rowOff>
                  </from>
                  <to>
                    <xdr:col>3</xdr:col>
                    <xdr:colOff>895350</xdr:colOff>
                    <xdr:row>54</xdr:row>
                    <xdr:rowOff>247650</xdr:rowOff>
                  </to>
                </anchor>
              </controlPr>
            </control>
          </mc:Choice>
        </mc:AlternateContent>
        <mc:AlternateContent xmlns:mc="http://schemas.openxmlformats.org/markup-compatibility/2006">
          <mc:Choice Requires="x14">
            <control shapeId="74779" r:id="rId30" name="Group Box 27">
              <controlPr defaultSize="0" autoFill="0" autoPict="0">
                <anchor moveWithCells="1">
                  <from>
                    <xdr:col>2</xdr:col>
                    <xdr:colOff>1504950</xdr:colOff>
                    <xdr:row>54</xdr:row>
                    <xdr:rowOff>9525</xdr:rowOff>
                  </from>
                  <to>
                    <xdr:col>4</xdr:col>
                    <xdr:colOff>0</xdr:colOff>
                    <xdr:row>55</xdr:row>
                    <xdr:rowOff>9525</xdr:rowOff>
                  </to>
                </anchor>
              </controlPr>
            </control>
          </mc:Choice>
        </mc:AlternateContent>
        <mc:AlternateContent xmlns:mc="http://schemas.openxmlformats.org/markup-compatibility/2006">
          <mc:Choice Requires="x14">
            <control shapeId="74780" r:id="rId31" name="Option Button 28">
              <controlPr defaultSize="0" autoFill="0" autoLine="0" autoPict="0">
                <anchor moveWithCells="1">
                  <from>
                    <xdr:col>4</xdr:col>
                    <xdr:colOff>161925</xdr:colOff>
                    <xdr:row>46</xdr:row>
                    <xdr:rowOff>19050</xdr:rowOff>
                  </from>
                  <to>
                    <xdr:col>4</xdr:col>
                    <xdr:colOff>409575</xdr:colOff>
                    <xdr:row>47</xdr:row>
                    <xdr:rowOff>104775</xdr:rowOff>
                  </to>
                </anchor>
              </controlPr>
            </control>
          </mc:Choice>
        </mc:AlternateContent>
        <mc:AlternateContent xmlns:mc="http://schemas.openxmlformats.org/markup-compatibility/2006">
          <mc:Choice Requires="x14">
            <control shapeId="74781" r:id="rId32" name="Option Button 29">
              <controlPr defaultSize="0" autoFill="0" autoLine="0" autoPict="0">
                <anchor moveWithCells="1">
                  <from>
                    <xdr:col>4</xdr:col>
                    <xdr:colOff>742950</xdr:colOff>
                    <xdr:row>46</xdr:row>
                    <xdr:rowOff>9525</xdr:rowOff>
                  </from>
                  <to>
                    <xdr:col>4</xdr:col>
                    <xdr:colOff>1000125</xdr:colOff>
                    <xdr:row>47</xdr:row>
                    <xdr:rowOff>95250</xdr:rowOff>
                  </to>
                </anchor>
              </controlPr>
            </control>
          </mc:Choice>
        </mc:AlternateContent>
        <mc:AlternateContent xmlns:mc="http://schemas.openxmlformats.org/markup-compatibility/2006">
          <mc:Choice Requires="x14">
            <control shapeId="74782" r:id="rId33" name="Group Box 30">
              <controlPr defaultSize="0" autoFill="0" autoPict="0">
                <anchor moveWithCells="1">
                  <from>
                    <xdr:col>4</xdr:col>
                    <xdr:colOff>9525</xdr:colOff>
                    <xdr:row>45</xdr:row>
                    <xdr:rowOff>0</xdr:rowOff>
                  </from>
                  <to>
                    <xdr:col>5</xdr:col>
                    <xdr:colOff>9525</xdr:colOff>
                    <xdr:row>49</xdr:row>
                    <xdr:rowOff>9525</xdr:rowOff>
                  </to>
                </anchor>
              </controlPr>
            </control>
          </mc:Choice>
        </mc:AlternateContent>
        <mc:AlternateContent xmlns:mc="http://schemas.openxmlformats.org/markup-compatibility/2006">
          <mc:Choice Requires="x14">
            <control shapeId="74783" r:id="rId34" name="Option Button 31">
              <controlPr defaultSize="0" autoFill="0" autoLine="0" autoPict="0">
                <anchor moveWithCells="1">
                  <from>
                    <xdr:col>4</xdr:col>
                    <xdr:colOff>180975</xdr:colOff>
                    <xdr:row>54</xdr:row>
                    <xdr:rowOff>57150</xdr:rowOff>
                  </from>
                  <to>
                    <xdr:col>4</xdr:col>
                    <xdr:colOff>438150</xdr:colOff>
                    <xdr:row>54</xdr:row>
                    <xdr:rowOff>238125</xdr:rowOff>
                  </to>
                </anchor>
              </controlPr>
            </control>
          </mc:Choice>
        </mc:AlternateContent>
        <mc:AlternateContent xmlns:mc="http://schemas.openxmlformats.org/markup-compatibility/2006">
          <mc:Choice Requires="x14">
            <control shapeId="74784" r:id="rId35" name="Option Button 32">
              <controlPr defaultSize="0" autoFill="0" autoLine="0" autoPict="0">
                <anchor moveWithCells="1">
                  <from>
                    <xdr:col>4</xdr:col>
                    <xdr:colOff>704850</xdr:colOff>
                    <xdr:row>54</xdr:row>
                    <xdr:rowOff>38100</xdr:rowOff>
                  </from>
                  <to>
                    <xdr:col>4</xdr:col>
                    <xdr:colOff>962025</xdr:colOff>
                    <xdr:row>54</xdr:row>
                    <xdr:rowOff>219075</xdr:rowOff>
                  </to>
                </anchor>
              </controlPr>
            </control>
          </mc:Choice>
        </mc:AlternateContent>
        <mc:AlternateContent xmlns:mc="http://schemas.openxmlformats.org/markup-compatibility/2006">
          <mc:Choice Requires="x14">
            <control shapeId="74785" r:id="rId36" name="Group Box 33">
              <controlPr defaultSize="0" autoFill="0" autoPict="0">
                <anchor moveWithCells="1">
                  <from>
                    <xdr:col>4</xdr:col>
                    <xdr:colOff>9525</xdr:colOff>
                    <xdr:row>54</xdr:row>
                    <xdr:rowOff>0</xdr:rowOff>
                  </from>
                  <to>
                    <xdr:col>5</xdr:col>
                    <xdr:colOff>9525</xdr:colOff>
                    <xdr:row>55</xdr:row>
                    <xdr:rowOff>0</xdr:rowOff>
                  </to>
                </anchor>
              </controlPr>
            </control>
          </mc:Choice>
        </mc:AlternateContent>
        <mc:AlternateContent xmlns:mc="http://schemas.openxmlformats.org/markup-compatibility/2006">
          <mc:Choice Requires="x14">
            <control shapeId="74786" r:id="rId37" name="Option Button 34">
              <controlPr defaultSize="0" autoFill="0" autoLine="0" autoPict="0">
                <anchor moveWithCells="1">
                  <from>
                    <xdr:col>4</xdr:col>
                    <xdr:colOff>171450</xdr:colOff>
                    <xdr:row>53</xdr:row>
                    <xdr:rowOff>66675</xdr:rowOff>
                  </from>
                  <to>
                    <xdr:col>4</xdr:col>
                    <xdr:colOff>419100</xdr:colOff>
                    <xdr:row>53</xdr:row>
                    <xdr:rowOff>238125</xdr:rowOff>
                  </to>
                </anchor>
              </controlPr>
            </control>
          </mc:Choice>
        </mc:AlternateContent>
        <mc:AlternateContent xmlns:mc="http://schemas.openxmlformats.org/markup-compatibility/2006">
          <mc:Choice Requires="x14">
            <control shapeId="74787" r:id="rId38" name="Option Button 35">
              <controlPr defaultSize="0" autoFill="0" autoLine="0" autoPict="0">
                <anchor moveWithCells="1">
                  <from>
                    <xdr:col>4</xdr:col>
                    <xdr:colOff>714375</xdr:colOff>
                    <xdr:row>53</xdr:row>
                    <xdr:rowOff>66675</xdr:rowOff>
                  </from>
                  <to>
                    <xdr:col>4</xdr:col>
                    <xdr:colOff>971550</xdr:colOff>
                    <xdr:row>53</xdr:row>
                    <xdr:rowOff>238125</xdr:rowOff>
                  </to>
                </anchor>
              </controlPr>
            </control>
          </mc:Choice>
        </mc:AlternateContent>
        <mc:AlternateContent xmlns:mc="http://schemas.openxmlformats.org/markup-compatibility/2006">
          <mc:Choice Requires="x14">
            <control shapeId="74788" r:id="rId39" name="Group Box 36">
              <controlPr defaultSize="0" autoFill="0" autoPict="0">
                <anchor moveWithCells="1">
                  <from>
                    <xdr:col>4</xdr:col>
                    <xdr:colOff>9525</xdr:colOff>
                    <xdr:row>53</xdr:row>
                    <xdr:rowOff>9525</xdr:rowOff>
                  </from>
                  <to>
                    <xdr:col>5</xdr:col>
                    <xdr:colOff>9525</xdr:colOff>
                    <xdr:row>53</xdr:row>
                    <xdr:rowOff>304800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2EC99-2CDB-4153-92CF-6E0F18005A7D}">
  <sheetPr codeName="Sheet36"/>
  <dimension ref="A1:AV54"/>
  <sheetViews>
    <sheetView showGridLines="0" topLeftCell="A31" zoomScaleNormal="100" workbookViewId="0">
      <selection activeCell="E44" sqref="E44"/>
    </sheetView>
  </sheetViews>
  <sheetFormatPr defaultColWidth="9.140625" defaultRowHeight="12.75" x14ac:dyDescent="0.2"/>
  <cols>
    <col min="1" max="1" width="34.140625" style="114" customWidth="1"/>
    <col min="2" max="37" width="13.85546875" style="114" customWidth="1"/>
    <col min="38" max="38" width="16.28515625" style="114" customWidth="1"/>
    <col min="39" max="41" width="21.7109375" style="114" customWidth="1"/>
    <col min="42" max="42" width="21.5703125" style="114" customWidth="1"/>
    <col min="43" max="46" width="9.140625" style="62"/>
    <col min="47" max="48" width="9.140625" style="114"/>
    <col min="49" max="16384" width="9.140625" style="62"/>
  </cols>
  <sheetData>
    <row r="1" spans="1:48" ht="27.75" customHeight="1" x14ac:dyDescent="0.2">
      <c r="A1" s="1218" t="s">
        <v>815</v>
      </c>
      <c r="B1" s="1218"/>
      <c r="C1" s="1218"/>
      <c r="D1" s="1218"/>
      <c r="E1" s="1218"/>
      <c r="F1" s="1218"/>
      <c r="G1" s="1218"/>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U1" s="62"/>
      <c r="AV1" s="62"/>
    </row>
    <row r="2" spans="1:48" x14ac:dyDescent="0.2">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U2" s="62"/>
      <c r="AV2" s="62"/>
    </row>
    <row r="3" spans="1:48" ht="60" customHeight="1" x14ac:dyDescent="0.2">
      <c r="A3" s="1051" t="s">
        <v>713</v>
      </c>
      <c r="B3" s="1051"/>
      <c r="C3" s="1051"/>
      <c r="D3" s="1051"/>
      <c r="E3" s="1051"/>
      <c r="F3" s="1051"/>
      <c r="G3" s="1051"/>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U3" s="62"/>
      <c r="AV3" s="62"/>
    </row>
    <row r="4" spans="1:48" ht="8.25" customHeight="1" x14ac:dyDescent="0.25">
      <c r="A4" s="573"/>
      <c r="B4" s="573"/>
      <c r="C4" s="573"/>
      <c r="D4" s="573"/>
      <c r="E4" s="573"/>
      <c r="F4" s="573"/>
      <c r="G4" s="573"/>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U4" s="62"/>
      <c r="AV4" s="62"/>
    </row>
    <row r="5" spans="1:48" ht="16.5" x14ac:dyDescent="0.25">
      <c r="A5" s="574" t="s">
        <v>80</v>
      </c>
      <c r="B5" s="62"/>
      <c r="C5" s="62"/>
      <c r="D5" s="62"/>
      <c r="E5" s="62"/>
      <c r="F5" s="573"/>
      <c r="G5" s="573"/>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U5" s="62"/>
      <c r="AV5" s="62"/>
    </row>
    <row r="6" spans="1:48" ht="6" customHeight="1" x14ac:dyDescent="0.2">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U6" s="62"/>
      <c r="AV6" s="62"/>
    </row>
    <row r="7" spans="1:48" x14ac:dyDescent="0.2">
      <c r="A7" s="26" t="s">
        <v>751</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U7" s="62"/>
      <c r="AV7" s="62"/>
    </row>
    <row r="8" spans="1:48" x14ac:dyDescent="0.2">
      <c r="A8" s="26" t="s">
        <v>75</v>
      </c>
      <c r="B8" s="1219" t="s">
        <v>921</v>
      </c>
      <c r="C8" s="1219"/>
      <c r="D8" s="1219"/>
      <c r="E8" s="1219"/>
      <c r="F8" s="1219"/>
      <c r="G8" s="1219"/>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U8" s="62"/>
      <c r="AV8" s="62"/>
    </row>
    <row r="9" spans="1:48" ht="15" x14ac:dyDescent="0.25">
      <c r="A9" s="848" t="s">
        <v>382</v>
      </c>
      <c r="B9" s="852" t="s">
        <v>82</v>
      </c>
      <c r="C9" s="1220">
        <v>45108</v>
      </c>
      <c r="D9" s="1220"/>
      <c r="E9" s="852" t="s">
        <v>74</v>
      </c>
      <c r="F9" s="1221">
        <v>45473</v>
      </c>
      <c r="G9" s="1221"/>
      <c r="H9" s="575"/>
      <c r="I9" s="573"/>
      <c r="J9" s="573"/>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U9" s="62"/>
      <c r="AV9" s="62"/>
    </row>
    <row r="10" spans="1:48" ht="18.75" customHeight="1" x14ac:dyDescent="0.2">
      <c r="A10" s="1217" t="s">
        <v>354</v>
      </c>
      <c r="B10" s="1222" t="s">
        <v>698</v>
      </c>
      <c r="C10" s="1223"/>
      <c r="D10" s="1223"/>
      <c r="E10" s="1223"/>
      <c r="F10" s="1223"/>
      <c r="G10" s="1223"/>
      <c r="H10" s="1223"/>
      <c r="I10" s="1223"/>
      <c r="J10" s="1223"/>
      <c r="K10" s="1222" t="s">
        <v>699</v>
      </c>
      <c r="L10" s="1223"/>
      <c r="M10" s="1223"/>
      <c r="N10" s="1223"/>
      <c r="O10" s="1223"/>
      <c r="P10" s="1223"/>
      <c r="Q10" s="1223"/>
      <c r="R10" s="1223"/>
      <c r="S10" s="1223"/>
      <c r="T10" s="1222" t="s">
        <v>714</v>
      </c>
      <c r="U10" s="1223"/>
      <c r="V10" s="1223"/>
      <c r="W10" s="1223"/>
      <c r="X10" s="1223"/>
      <c r="Y10" s="1223"/>
      <c r="Z10" s="1223"/>
      <c r="AA10" s="1223"/>
      <c r="AB10" s="1223"/>
      <c r="AC10" s="1222" t="s">
        <v>691</v>
      </c>
      <c r="AD10" s="1223"/>
      <c r="AE10" s="1223"/>
      <c r="AF10" s="1223"/>
      <c r="AG10" s="1223"/>
      <c r="AH10" s="1223"/>
      <c r="AI10" s="1223"/>
      <c r="AJ10" s="1223"/>
      <c r="AK10" s="1223"/>
      <c r="AL10" s="1224" t="s">
        <v>355</v>
      </c>
      <c r="AM10" s="1224" t="s">
        <v>342</v>
      </c>
      <c r="AN10" s="1224" t="s">
        <v>343</v>
      </c>
      <c r="AO10" s="1224" t="s">
        <v>344</v>
      </c>
      <c r="AP10" s="1224" t="s">
        <v>356</v>
      </c>
      <c r="AU10" s="62"/>
      <c r="AV10" s="62"/>
    </row>
    <row r="11" spans="1:48" ht="33" customHeight="1" x14ac:dyDescent="0.25">
      <c r="A11" s="1217"/>
      <c r="B11" s="902" t="s">
        <v>494</v>
      </c>
      <c r="C11" s="902" t="s">
        <v>898</v>
      </c>
      <c r="D11" s="902" t="s">
        <v>116</v>
      </c>
      <c r="E11" s="902" t="s">
        <v>497</v>
      </c>
      <c r="F11" s="902" t="s">
        <v>498</v>
      </c>
      <c r="G11" s="902" t="s">
        <v>499</v>
      </c>
      <c r="H11" s="902" t="s">
        <v>500</v>
      </c>
      <c r="I11" s="902" t="s">
        <v>501</v>
      </c>
      <c r="J11" s="902" t="s">
        <v>117</v>
      </c>
      <c r="K11" s="902" t="s">
        <v>494</v>
      </c>
      <c r="L11" s="902" t="s">
        <v>898</v>
      </c>
      <c r="M11" s="902" t="s">
        <v>116</v>
      </c>
      <c r="N11" s="902" t="s">
        <v>497</v>
      </c>
      <c r="O11" s="902" t="s">
        <v>498</v>
      </c>
      <c r="P11" s="902" t="s">
        <v>499</v>
      </c>
      <c r="Q11" s="902" t="s">
        <v>500</v>
      </c>
      <c r="R11" s="902" t="s">
        <v>501</v>
      </c>
      <c r="S11" s="902" t="s">
        <v>117</v>
      </c>
      <c r="T11" s="902" t="s">
        <v>494</v>
      </c>
      <c r="U11" s="902" t="s">
        <v>898</v>
      </c>
      <c r="V11" s="902" t="s">
        <v>116</v>
      </c>
      <c r="W11" s="902" t="s">
        <v>497</v>
      </c>
      <c r="X11" s="902" t="s">
        <v>498</v>
      </c>
      <c r="Y11" s="902" t="s">
        <v>499</v>
      </c>
      <c r="Z11" s="902" t="s">
        <v>500</v>
      </c>
      <c r="AA11" s="902" t="s">
        <v>501</v>
      </c>
      <c r="AB11" s="902" t="s">
        <v>117</v>
      </c>
      <c r="AC11" s="902" t="s">
        <v>494</v>
      </c>
      <c r="AD11" s="902" t="s">
        <v>898</v>
      </c>
      <c r="AE11" s="902" t="s">
        <v>116</v>
      </c>
      <c r="AF11" s="902" t="s">
        <v>497</v>
      </c>
      <c r="AG11" s="902" t="s">
        <v>498</v>
      </c>
      <c r="AH11" s="902" t="s">
        <v>499</v>
      </c>
      <c r="AI11" s="902" t="s">
        <v>500</v>
      </c>
      <c r="AJ11" s="902" t="s">
        <v>501</v>
      </c>
      <c r="AK11" s="902" t="s">
        <v>117</v>
      </c>
      <c r="AL11" s="1224"/>
      <c r="AM11" s="1224"/>
      <c r="AN11" s="1224"/>
      <c r="AO11" s="1224"/>
      <c r="AP11" s="1224"/>
      <c r="AQ11" s="573"/>
      <c r="AU11" s="62"/>
      <c r="AV11" s="62"/>
    </row>
    <row r="12" spans="1:48" ht="30" customHeight="1" x14ac:dyDescent="0.25">
      <c r="A12" s="836"/>
      <c r="B12" s="836"/>
      <c r="D12" s="836"/>
      <c r="E12" s="836"/>
      <c r="F12" s="836"/>
      <c r="G12" s="836"/>
      <c r="H12" s="836"/>
      <c r="I12" s="836"/>
      <c r="J12" s="836"/>
      <c r="K12" s="836"/>
      <c r="L12" s="836"/>
      <c r="M12" s="836"/>
      <c r="N12" s="836"/>
      <c r="O12" s="836"/>
      <c r="P12" s="836"/>
      <c r="Q12" s="836"/>
      <c r="R12" s="836"/>
      <c r="S12" s="836"/>
      <c r="T12" s="836"/>
      <c r="U12" s="836"/>
      <c r="V12" s="836"/>
      <c r="W12" s="836"/>
      <c r="X12" s="836"/>
      <c r="Y12" s="836"/>
      <c r="Z12" s="836"/>
      <c r="AA12" s="836"/>
      <c r="AB12" s="836"/>
      <c r="AC12" s="836"/>
      <c r="AD12" s="836"/>
      <c r="AE12" s="836"/>
      <c r="AF12" s="836"/>
      <c r="AG12" s="836"/>
      <c r="AH12" s="836"/>
      <c r="AI12" s="836"/>
      <c r="AJ12" s="836"/>
      <c r="AK12" s="836"/>
      <c r="AL12" s="112"/>
      <c r="AM12" s="113"/>
      <c r="AN12" s="113"/>
      <c r="AO12" s="113"/>
      <c r="AP12" s="112"/>
      <c r="AQ12" s="573"/>
      <c r="AU12" s="114">
        <v>0</v>
      </c>
      <c r="AV12" s="114">
        <v>0</v>
      </c>
    </row>
    <row r="13" spans="1:48" ht="30" customHeight="1" x14ac:dyDescent="0.25">
      <c r="A13" s="836"/>
      <c r="B13" s="836"/>
      <c r="C13" s="836"/>
      <c r="D13" s="836"/>
      <c r="E13" s="836"/>
      <c r="F13" s="836"/>
      <c r="G13" s="836"/>
      <c r="H13" s="836"/>
      <c r="I13" s="836"/>
      <c r="J13" s="836"/>
      <c r="K13" s="836"/>
      <c r="L13" s="836"/>
      <c r="M13" s="836"/>
      <c r="N13" s="836"/>
      <c r="O13" s="836"/>
      <c r="P13" s="836"/>
      <c r="Q13" s="836"/>
      <c r="R13" s="836"/>
      <c r="S13" s="836"/>
      <c r="T13" s="836"/>
      <c r="U13" s="836"/>
      <c r="V13" s="836"/>
      <c r="W13" s="836"/>
      <c r="X13" s="836"/>
      <c r="Y13" s="836"/>
      <c r="Z13" s="836"/>
      <c r="AA13" s="836"/>
      <c r="AB13" s="836"/>
      <c r="AC13" s="836"/>
      <c r="AD13" s="836"/>
      <c r="AE13" s="836"/>
      <c r="AF13" s="836"/>
      <c r="AG13" s="836"/>
      <c r="AH13" s="836"/>
      <c r="AI13" s="836"/>
      <c r="AJ13" s="836"/>
      <c r="AK13" s="836"/>
      <c r="AL13" s="112"/>
      <c r="AM13" s="113"/>
      <c r="AN13" s="113"/>
      <c r="AO13" s="113"/>
      <c r="AP13" s="112"/>
      <c r="AQ13" s="573"/>
      <c r="AU13" s="114">
        <v>0</v>
      </c>
      <c r="AV13" s="114">
        <v>0</v>
      </c>
    </row>
    <row r="14" spans="1:48" ht="30" customHeight="1" x14ac:dyDescent="0.25">
      <c r="A14" s="836"/>
      <c r="B14" s="836"/>
      <c r="C14" s="836"/>
      <c r="D14" s="836"/>
      <c r="E14" s="836"/>
      <c r="F14" s="836"/>
      <c r="G14" s="836"/>
      <c r="H14" s="836"/>
      <c r="I14" s="836"/>
      <c r="J14" s="836"/>
      <c r="K14" s="836"/>
      <c r="L14" s="836"/>
      <c r="M14" s="836"/>
      <c r="N14" s="836"/>
      <c r="O14" s="836"/>
      <c r="P14" s="836"/>
      <c r="Q14" s="836"/>
      <c r="R14" s="836"/>
      <c r="S14" s="836"/>
      <c r="T14" s="836"/>
      <c r="U14" s="836"/>
      <c r="V14" s="836"/>
      <c r="W14" s="836"/>
      <c r="X14" s="836"/>
      <c r="Y14" s="836"/>
      <c r="Z14" s="836"/>
      <c r="AA14" s="836"/>
      <c r="AB14" s="836"/>
      <c r="AC14" s="836"/>
      <c r="AD14" s="836"/>
      <c r="AE14" s="836"/>
      <c r="AF14" s="836"/>
      <c r="AG14" s="836"/>
      <c r="AH14" s="836"/>
      <c r="AI14" s="836"/>
      <c r="AJ14" s="836"/>
      <c r="AK14" s="836"/>
      <c r="AL14" s="112"/>
      <c r="AM14" s="113"/>
      <c r="AN14" s="113"/>
      <c r="AO14" s="113"/>
      <c r="AP14" s="112"/>
      <c r="AQ14" s="573"/>
      <c r="AU14" s="114">
        <v>0</v>
      </c>
      <c r="AV14" s="114">
        <v>0</v>
      </c>
    </row>
    <row r="15" spans="1:48" ht="30" customHeight="1" x14ac:dyDescent="0.25">
      <c r="A15" s="836"/>
      <c r="B15" s="836"/>
      <c r="C15" s="836"/>
      <c r="D15" s="836"/>
      <c r="E15" s="836"/>
      <c r="F15" s="836"/>
      <c r="G15" s="836"/>
      <c r="H15" s="836"/>
      <c r="I15" s="836"/>
      <c r="J15" s="836"/>
      <c r="K15" s="836"/>
      <c r="L15" s="836"/>
      <c r="M15" s="836"/>
      <c r="N15" s="836"/>
      <c r="O15" s="836"/>
      <c r="P15" s="836"/>
      <c r="Q15" s="836"/>
      <c r="R15" s="836"/>
      <c r="S15" s="836"/>
      <c r="T15" s="836"/>
      <c r="U15" s="836"/>
      <c r="V15" s="836"/>
      <c r="W15" s="836"/>
      <c r="X15" s="836"/>
      <c r="Y15" s="836"/>
      <c r="Z15" s="836"/>
      <c r="AA15" s="836"/>
      <c r="AB15" s="836"/>
      <c r="AC15" s="836"/>
      <c r="AD15" s="836"/>
      <c r="AE15" s="836"/>
      <c r="AF15" s="836"/>
      <c r="AG15" s="836"/>
      <c r="AH15" s="836"/>
      <c r="AI15" s="836"/>
      <c r="AJ15" s="836"/>
      <c r="AK15" s="836"/>
      <c r="AL15" s="112"/>
      <c r="AM15" s="113"/>
      <c r="AN15" s="113"/>
      <c r="AO15" s="113"/>
      <c r="AP15" s="112"/>
      <c r="AQ15" s="573"/>
      <c r="AU15" s="114">
        <v>0</v>
      </c>
      <c r="AV15" s="114">
        <v>0</v>
      </c>
    </row>
    <row r="16" spans="1:48" ht="30" customHeight="1" x14ac:dyDescent="0.25">
      <c r="A16" s="836"/>
      <c r="B16" s="836"/>
      <c r="C16" s="836"/>
      <c r="D16" s="836"/>
      <c r="E16" s="836"/>
      <c r="F16" s="836"/>
      <c r="G16" s="836"/>
      <c r="H16" s="836"/>
      <c r="I16" s="836"/>
      <c r="J16" s="836"/>
      <c r="K16" s="836"/>
      <c r="L16" s="836"/>
      <c r="M16" s="836"/>
      <c r="N16" s="836"/>
      <c r="O16" s="836"/>
      <c r="P16" s="836"/>
      <c r="Q16" s="836"/>
      <c r="R16" s="836"/>
      <c r="S16" s="836"/>
      <c r="T16" s="836"/>
      <c r="U16" s="836"/>
      <c r="V16" s="836"/>
      <c r="W16" s="836"/>
      <c r="X16" s="836"/>
      <c r="Y16" s="836"/>
      <c r="Z16" s="836"/>
      <c r="AA16" s="836"/>
      <c r="AB16" s="836"/>
      <c r="AC16" s="836"/>
      <c r="AD16" s="836"/>
      <c r="AE16" s="836"/>
      <c r="AF16" s="836"/>
      <c r="AG16" s="836"/>
      <c r="AH16" s="836"/>
      <c r="AI16" s="836"/>
      <c r="AJ16" s="836"/>
      <c r="AK16" s="836"/>
      <c r="AL16" s="112"/>
      <c r="AM16" s="113"/>
      <c r="AN16" s="113"/>
      <c r="AO16" s="113"/>
      <c r="AP16" s="112"/>
      <c r="AQ16" s="573"/>
      <c r="AU16" s="114">
        <v>0</v>
      </c>
      <c r="AV16" s="114">
        <v>0</v>
      </c>
    </row>
    <row r="17" spans="1:48" ht="30" customHeight="1" x14ac:dyDescent="0.25">
      <c r="A17" s="836"/>
      <c r="B17" s="836"/>
      <c r="C17" s="836"/>
      <c r="D17" s="836"/>
      <c r="E17" s="836"/>
      <c r="F17" s="836"/>
      <c r="G17" s="836"/>
      <c r="H17" s="836"/>
      <c r="I17" s="836"/>
      <c r="J17" s="836"/>
      <c r="K17" s="836"/>
      <c r="L17" s="836"/>
      <c r="M17" s="836"/>
      <c r="N17" s="836"/>
      <c r="O17" s="836"/>
      <c r="P17" s="836"/>
      <c r="Q17" s="836"/>
      <c r="R17" s="836"/>
      <c r="S17" s="836"/>
      <c r="T17" s="836"/>
      <c r="U17" s="836"/>
      <c r="V17" s="836"/>
      <c r="W17" s="836"/>
      <c r="X17" s="836"/>
      <c r="Y17" s="836"/>
      <c r="Z17" s="836"/>
      <c r="AA17" s="836"/>
      <c r="AB17" s="836"/>
      <c r="AC17" s="836"/>
      <c r="AD17" s="836"/>
      <c r="AE17" s="836"/>
      <c r="AF17" s="836"/>
      <c r="AG17" s="836"/>
      <c r="AH17" s="836"/>
      <c r="AI17" s="836"/>
      <c r="AJ17" s="836"/>
      <c r="AK17" s="836"/>
      <c r="AL17" s="112"/>
      <c r="AM17" s="113"/>
      <c r="AN17" s="113"/>
      <c r="AO17" s="113"/>
      <c r="AP17" s="112"/>
      <c r="AQ17" s="573"/>
      <c r="AU17" s="114">
        <v>0</v>
      </c>
      <c r="AV17" s="114">
        <v>0</v>
      </c>
    </row>
    <row r="18" spans="1:48" ht="30" customHeight="1" x14ac:dyDescent="0.25">
      <c r="A18" s="836"/>
      <c r="B18" s="836"/>
      <c r="C18" s="836"/>
      <c r="D18" s="836"/>
      <c r="E18" s="836"/>
      <c r="F18" s="836"/>
      <c r="G18" s="836"/>
      <c r="H18" s="836"/>
      <c r="I18" s="836"/>
      <c r="J18" s="836"/>
      <c r="K18" s="836"/>
      <c r="L18" s="836"/>
      <c r="M18" s="836"/>
      <c r="N18" s="836"/>
      <c r="O18" s="836"/>
      <c r="P18" s="836"/>
      <c r="Q18" s="836"/>
      <c r="R18" s="836"/>
      <c r="S18" s="836"/>
      <c r="T18" s="836"/>
      <c r="U18" s="836"/>
      <c r="V18" s="836"/>
      <c r="W18" s="836"/>
      <c r="X18" s="836"/>
      <c r="Y18" s="836"/>
      <c r="Z18" s="836"/>
      <c r="AA18" s="836"/>
      <c r="AB18" s="836"/>
      <c r="AC18" s="836"/>
      <c r="AD18" s="836"/>
      <c r="AE18" s="836"/>
      <c r="AF18" s="836"/>
      <c r="AG18" s="836"/>
      <c r="AH18" s="836"/>
      <c r="AI18" s="836"/>
      <c r="AJ18" s="836"/>
      <c r="AK18" s="836"/>
      <c r="AL18" s="112"/>
      <c r="AM18" s="113"/>
      <c r="AN18" s="113"/>
      <c r="AO18" s="113"/>
      <c r="AP18" s="112"/>
      <c r="AQ18" s="573"/>
      <c r="AU18" s="114">
        <v>0</v>
      </c>
      <c r="AV18" s="114">
        <v>0</v>
      </c>
    </row>
    <row r="19" spans="1:48" ht="30" customHeight="1" x14ac:dyDescent="0.25">
      <c r="A19" s="836"/>
      <c r="B19" s="836"/>
      <c r="C19" s="836"/>
      <c r="D19" s="836"/>
      <c r="E19" s="836"/>
      <c r="F19" s="836"/>
      <c r="G19" s="836"/>
      <c r="H19" s="836"/>
      <c r="I19" s="836"/>
      <c r="J19" s="836"/>
      <c r="K19" s="836"/>
      <c r="L19" s="836"/>
      <c r="M19" s="836"/>
      <c r="N19" s="836"/>
      <c r="O19" s="836"/>
      <c r="P19" s="836"/>
      <c r="Q19" s="836"/>
      <c r="R19" s="836"/>
      <c r="S19" s="836"/>
      <c r="T19" s="836"/>
      <c r="U19" s="836"/>
      <c r="V19" s="836"/>
      <c r="W19" s="836"/>
      <c r="X19" s="836"/>
      <c r="Y19" s="836"/>
      <c r="Z19" s="836"/>
      <c r="AA19" s="836"/>
      <c r="AB19" s="836"/>
      <c r="AC19" s="836"/>
      <c r="AD19" s="836"/>
      <c r="AE19" s="836"/>
      <c r="AF19" s="836"/>
      <c r="AG19" s="836"/>
      <c r="AH19" s="836"/>
      <c r="AI19" s="836"/>
      <c r="AJ19" s="836"/>
      <c r="AK19" s="836"/>
      <c r="AL19" s="112"/>
      <c r="AM19" s="113"/>
      <c r="AN19" s="113"/>
      <c r="AO19" s="113"/>
      <c r="AP19" s="112"/>
      <c r="AQ19" s="573"/>
      <c r="AU19" s="114">
        <v>0</v>
      </c>
      <c r="AV19" s="114">
        <v>0</v>
      </c>
    </row>
    <row r="20" spans="1:48" ht="30" customHeight="1" x14ac:dyDescent="0.25">
      <c r="A20" s="836"/>
      <c r="B20" s="836"/>
      <c r="C20" s="836"/>
      <c r="D20" s="836"/>
      <c r="E20" s="836"/>
      <c r="F20" s="836"/>
      <c r="G20" s="836"/>
      <c r="H20" s="836"/>
      <c r="I20" s="836"/>
      <c r="J20" s="836"/>
      <c r="K20" s="836"/>
      <c r="L20" s="836"/>
      <c r="M20" s="836"/>
      <c r="N20" s="836"/>
      <c r="O20" s="836"/>
      <c r="P20" s="836"/>
      <c r="Q20" s="836"/>
      <c r="R20" s="836"/>
      <c r="S20" s="836"/>
      <c r="T20" s="836"/>
      <c r="U20" s="836"/>
      <c r="V20" s="836"/>
      <c r="W20" s="836"/>
      <c r="X20" s="836"/>
      <c r="Y20" s="836"/>
      <c r="Z20" s="836"/>
      <c r="AA20" s="836"/>
      <c r="AB20" s="836"/>
      <c r="AC20" s="836"/>
      <c r="AD20" s="836"/>
      <c r="AE20" s="836"/>
      <c r="AF20" s="836"/>
      <c r="AG20" s="836"/>
      <c r="AH20" s="836"/>
      <c r="AI20" s="836"/>
      <c r="AJ20" s="836"/>
      <c r="AK20" s="836"/>
      <c r="AL20" s="112"/>
      <c r="AM20" s="113"/>
      <c r="AN20" s="113"/>
      <c r="AO20" s="113"/>
      <c r="AP20" s="112"/>
      <c r="AQ20" s="573"/>
      <c r="AU20" s="114">
        <v>0</v>
      </c>
      <c r="AV20" s="114">
        <v>0</v>
      </c>
    </row>
    <row r="21" spans="1:48" ht="30" customHeight="1" x14ac:dyDescent="0.25">
      <c r="A21" s="836"/>
      <c r="B21" s="836"/>
      <c r="C21" s="836"/>
      <c r="D21" s="836"/>
      <c r="E21" s="836"/>
      <c r="F21" s="836"/>
      <c r="G21" s="836"/>
      <c r="H21" s="836"/>
      <c r="I21" s="836"/>
      <c r="J21" s="836"/>
      <c r="K21" s="836"/>
      <c r="L21" s="836"/>
      <c r="M21" s="836"/>
      <c r="N21" s="836"/>
      <c r="O21" s="836"/>
      <c r="P21" s="836"/>
      <c r="Q21" s="836"/>
      <c r="R21" s="836"/>
      <c r="S21" s="836"/>
      <c r="T21" s="836"/>
      <c r="U21" s="836"/>
      <c r="V21" s="836"/>
      <c r="W21" s="836"/>
      <c r="X21" s="836"/>
      <c r="Y21" s="836"/>
      <c r="Z21" s="836"/>
      <c r="AA21" s="836"/>
      <c r="AB21" s="836"/>
      <c r="AC21" s="836"/>
      <c r="AD21" s="836"/>
      <c r="AE21" s="836"/>
      <c r="AF21" s="836"/>
      <c r="AG21" s="836"/>
      <c r="AH21" s="836"/>
      <c r="AI21" s="836"/>
      <c r="AJ21" s="836"/>
      <c r="AK21" s="836"/>
      <c r="AL21" s="112"/>
      <c r="AM21" s="113"/>
      <c r="AN21" s="113"/>
      <c r="AO21" s="113"/>
      <c r="AP21" s="112"/>
      <c r="AQ21" s="573"/>
      <c r="AU21" s="114">
        <v>0</v>
      </c>
      <c r="AV21" s="114">
        <v>0</v>
      </c>
    </row>
    <row r="22" spans="1:48" ht="30" customHeight="1" x14ac:dyDescent="0.25">
      <c r="A22" s="836"/>
      <c r="B22" s="836"/>
      <c r="C22" s="836"/>
      <c r="D22" s="836"/>
      <c r="E22" s="836"/>
      <c r="F22" s="836"/>
      <c r="G22" s="836"/>
      <c r="H22" s="836"/>
      <c r="I22" s="836"/>
      <c r="J22" s="836"/>
      <c r="K22" s="836"/>
      <c r="L22" s="836"/>
      <c r="M22" s="836"/>
      <c r="N22" s="836"/>
      <c r="O22" s="836"/>
      <c r="P22" s="836"/>
      <c r="Q22" s="836"/>
      <c r="R22" s="836"/>
      <c r="S22" s="836"/>
      <c r="T22" s="836"/>
      <c r="U22" s="836"/>
      <c r="V22" s="836"/>
      <c r="W22" s="836"/>
      <c r="X22" s="836"/>
      <c r="Y22" s="836"/>
      <c r="Z22" s="836"/>
      <c r="AA22" s="836"/>
      <c r="AB22" s="836"/>
      <c r="AC22" s="836"/>
      <c r="AD22" s="836"/>
      <c r="AE22" s="836"/>
      <c r="AF22" s="836"/>
      <c r="AG22" s="836"/>
      <c r="AH22" s="836"/>
      <c r="AI22" s="836"/>
      <c r="AJ22" s="836"/>
      <c r="AK22" s="836"/>
      <c r="AL22" s="112"/>
      <c r="AM22" s="113"/>
      <c r="AN22" s="113"/>
      <c r="AO22" s="113"/>
      <c r="AP22" s="112"/>
      <c r="AQ22" s="573"/>
      <c r="AU22" s="114">
        <v>0</v>
      </c>
      <c r="AV22" s="114">
        <v>0</v>
      </c>
    </row>
    <row r="23" spans="1:48" ht="30" customHeight="1" x14ac:dyDescent="0.25">
      <c r="A23" s="836"/>
      <c r="B23" s="836"/>
      <c r="C23" s="836"/>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6"/>
      <c r="AG23" s="836"/>
      <c r="AH23" s="836"/>
      <c r="AI23" s="836"/>
      <c r="AJ23" s="836"/>
      <c r="AK23" s="836"/>
      <c r="AL23" s="112"/>
      <c r="AM23" s="113"/>
      <c r="AN23" s="113"/>
      <c r="AO23" s="113"/>
      <c r="AP23" s="112"/>
      <c r="AQ23" s="573"/>
      <c r="AU23" s="114">
        <v>0</v>
      </c>
      <c r="AV23" s="114">
        <v>0</v>
      </c>
    </row>
    <row r="24" spans="1:48" ht="30" customHeight="1" x14ac:dyDescent="0.25">
      <c r="A24" s="836"/>
      <c r="B24" s="836"/>
      <c r="C24" s="836"/>
      <c r="D24" s="836"/>
      <c r="E24" s="836"/>
      <c r="F24" s="836"/>
      <c r="G24" s="836"/>
      <c r="H24" s="836"/>
      <c r="I24" s="836"/>
      <c r="J24" s="836"/>
      <c r="K24" s="836"/>
      <c r="L24" s="836"/>
      <c r="M24" s="836"/>
      <c r="N24" s="836"/>
      <c r="O24" s="836"/>
      <c r="P24" s="836"/>
      <c r="Q24" s="836"/>
      <c r="R24" s="836"/>
      <c r="S24" s="836"/>
      <c r="T24" s="836"/>
      <c r="U24" s="836"/>
      <c r="V24" s="836"/>
      <c r="W24" s="836"/>
      <c r="X24" s="836"/>
      <c r="Y24" s="836"/>
      <c r="Z24" s="836"/>
      <c r="AA24" s="836"/>
      <c r="AB24" s="836"/>
      <c r="AC24" s="836"/>
      <c r="AD24" s="836"/>
      <c r="AE24" s="836"/>
      <c r="AF24" s="836"/>
      <c r="AG24" s="836"/>
      <c r="AH24" s="836"/>
      <c r="AI24" s="836"/>
      <c r="AJ24" s="836"/>
      <c r="AK24" s="836"/>
      <c r="AL24" s="112"/>
      <c r="AM24" s="113"/>
      <c r="AN24" s="113"/>
      <c r="AO24" s="113"/>
      <c r="AP24" s="112"/>
      <c r="AQ24" s="573"/>
      <c r="AU24" s="114">
        <v>0</v>
      </c>
      <c r="AV24" s="114">
        <v>0</v>
      </c>
    </row>
    <row r="25" spans="1:48" ht="30" customHeight="1" x14ac:dyDescent="0.25">
      <c r="A25" s="836"/>
      <c r="B25" s="836"/>
      <c r="C25" s="836"/>
      <c r="D25" s="836"/>
      <c r="E25" s="836"/>
      <c r="F25" s="836"/>
      <c r="G25" s="836"/>
      <c r="H25" s="836"/>
      <c r="I25" s="836"/>
      <c r="J25" s="836"/>
      <c r="K25" s="836"/>
      <c r="L25" s="836"/>
      <c r="M25" s="836"/>
      <c r="N25" s="836"/>
      <c r="O25" s="836"/>
      <c r="P25" s="836"/>
      <c r="Q25" s="836"/>
      <c r="R25" s="836"/>
      <c r="S25" s="836"/>
      <c r="T25" s="836"/>
      <c r="U25" s="836"/>
      <c r="V25" s="836"/>
      <c r="W25" s="836"/>
      <c r="X25" s="836"/>
      <c r="Y25" s="836"/>
      <c r="Z25" s="836"/>
      <c r="AA25" s="836"/>
      <c r="AB25" s="836"/>
      <c r="AC25" s="836"/>
      <c r="AD25" s="836"/>
      <c r="AE25" s="836"/>
      <c r="AF25" s="836"/>
      <c r="AG25" s="836"/>
      <c r="AH25" s="836"/>
      <c r="AI25" s="836"/>
      <c r="AJ25" s="836"/>
      <c r="AK25" s="836"/>
      <c r="AL25" s="112"/>
      <c r="AM25" s="113"/>
      <c r="AN25" s="113"/>
      <c r="AO25" s="113"/>
      <c r="AP25" s="112"/>
      <c r="AQ25" s="573"/>
      <c r="AU25" s="114">
        <v>0</v>
      </c>
      <c r="AV25" s="114">
        <v>0</v>
      </c>
    </row>
    <row r="26" spans="1:48" ht="30" customHeight="1" x14ac:dyDescent="0.25">
      <c r="A26" s="836"/>
      <c r="B26" s="836"/>
      <c r="C26" s="836"/>
      <c r="D26" s="836"/>
      <c r="E26" s="836"/>
      <c r="F26" s="836"/>
      <c r="G26" s="836"/>
      <c r="H26" s="836"/>
      <c r="I26" s="836"/>
      <c r="J26" s="836"/>
      <c r="K26" s="836"/>
      <c r="L26" s="836"/>
      <c r="M26" s="836"/>
      <c r="N26" s="836"/>
      <c r="O26" s="836"/>
      <c r="P26" s="836"/>
      <c r="Q26" s="836"/>
      <c r="R26" s="836"/>
      <c r="S26" s="836"/>
      <c r="T26" s="836"/>
      <c r="U26" s="836"/>
      <c r="V26" s="836"/>
      <c r="W26" s="836"/>
      <c r="X26" s="836"/>
      <c r="Y26" s="836"/>
      <c r="Z26" s="836"/>
      <c r="AA26" s="836"/>
      <c r="AB26" s="836"/>
      <c r="AC26" s="836"/>
      <c r="AD26" s="836"/>
      <c r="AE26" s="836"/>
      <c r="AF26" s="836"/>
      <c r="AG26" s="836"/>
      <c r="AH26" s="836"/>
      <c r="AI26" s="836"/>
      <c r="AJ26" s="836"/>
      <c r="AK26" s="836"/>
      <c r="AL26" s="112"/>
      <c r="AM26" s="113"/>
      <c r="AN26" s="113"/>
      <c r="AO26" s="113"/>
      <c r="AP26" s="112"/>
      <c r="AQ26" s="573"/>
      <c r="AU26" s="114">
        <v>0</v>
      </c>
      <c r="AV26" s="114">
        <v>0</v>
      </c>
    </row>
    <row r="27" spans="1:48" ht="30" customHeight="1" x14ac:dyDescent="0.25">
      <c r="A27" s="836"/>
      <c r="B27" s="836"/>
      <c r="C27" s="836"/>
      <c r="D27" s="836"/>
      <c r="E27" s="836"/>
      <c r="F27" s="836"/>
      <c r="G27" s="836"/>
      <c r="H27" s="836"/>
      <c r="I27" s="836"/>
      <c r="J27" s="836"/>
      <c r="K27" s="836"/>
      <c r="L27" s="836"/>
      <c r="M27" s="836"/>
      <c r="N27" s="836"/>
      <c r="O27" s="836"/>
      <c r="P27" s="836"/>
      <c r="Q27" s="836"/>
      <c r="R27" s="836"/>
      <c r="S27" s="836"/>
      <c r="T27" s="836"/>
      <c r="U27" s="836"/>
      <c r="V27" s="836"/>
      <c r="W27" s="836"/>
      <c r="X27" s="836"/>
      <c r="Y27" s="836"/>
      <c r="Z27" s="836"/>
      <c r="AA27" s="836"/>
      <c r="AB27" s="836"/>
      <c r="AC27" s="836"/>
      <c r="AD27" s="836"/>
      <c r="AE27" s="836"/>
      <c r="AF27" s="836"/>
      <c r="AG27" s="836"/>
      <c r="AH27" s="836"/>
      <c r="AI27" s="836"/>
      <c r="AJ27" s="836"/>
      <c r="AK27" s="836"/>
      <c r="AL27" s="112"/>
      <c r="AM27" s="113"/>
      <c r="AN27" s="113"/>
      <c r="AO27" s="113"/>
      <c r="AP27" s="112"/>
      <c r="AQ27" s="573"/>
      <c r="AU27" s="114">
        <v>0</v>
      </c>
      <c r="AV27" s="114">
        <v>0</v>
      </c>
    </row>
    <row r="28" spans="1:48" ht="30" customHeight="1" x14ac:dyDescent="0.25">
      <c r="A28" s="836"/>
      <c r="B28" s="836"/>
      <c r="C28" s="836"/>
      <c r="D28" s="836"/>
      <c r="E28" s="836"/>
      <c r="F28" s="836"/>
      <c r="G28" s="836"/>
      <c r="H28" s="836"/>
      <c r="I28" s="836"/>
      <c r="J28" s="836"/>
      <c r="K28" s="836"/>
      <c r="L28" s="836"/>
      <c r="M28" s="836"/>
      <c r="N28" s="836"/>
      <c r="O28" s="836"/>
      <c r="P28" s="836"/>
      <c r="Q28" s="836"/>
      <c r="R28" s="836"/>
      <c r="S28" s="836"/>
      <c r="T28" s="836"/>
      <c r="U28" s="836"/>
      <c r="V28" s="836"/>
      <c r="W28" s="836"/>
      <c r="X28" s="836"/>
      <c r="Y28" s="836"/>
      <c r="Z28" s="836"/>
      <c r="AA28" s="836"/>
      <c r="AB28" s="836"/>
      <c r="AC28" s="836"/>
      <c r="AD28" s="836"/>
      <c r="AE28" s="836"/>
      <c r="AF28" s="836"/>
      <c r="AG28" s="836"/>
      <c r="AH28" s="836"/>
      <c r="AI28" s="836"/>
      <c r="AJ28" s="836"/>
      <c r="AK28" s="836"/>
      <c r="AL28" s="112"/>
      <c r="AM28" s="113"/>
      <c r="AN28" s="113"/>
      <c r="AO28" s="113"/>
      <c r="AP28" s="112"/>
      <c r="AQ28" s="573"/>
      <c r="AU28" s="114">
        <v>0</v>
      </c>
      <c r="AV28" s="114">
        <v>0</v>
      </c>
    </row>
    <row r="29" spans="1:48" ht="30" customHeight="1" x14ac:dyDescent="0.25">
      <c r="A29" s="836"/>
      <c r="B29" s="836"/>
      <c r="C29" s="836"/>
      <c r="D29" s="836"/>
      <c r="E29" s="836"/>
      <c r="F29" s="836"/>
      <c r="G29" s="836"/>
      <c r="H29" s="836"/>
      <c r="I29" s="836"/>
      <c r="J29" s="836"/>
      <c r="K29" s="836"/>
      <c r="L29" s="836"/>
      <c r="M29" s="836"/>
      <c r="N29" s="836"/>
      <c r="O29" s="836"/>
      <c r="P29" s="836"/>
      <c r="Q29" s="836"/>
      <c r="R29" s="836"/>
      <c r="S29" s="836"/>
      <c r="T29" s="836"/>
      <c r="U29" s="836"/>
      <c r="V29" s="836"/>
      <c r="W29" s="836"/>
      <c r="X29" s="836"/>
      <c r="Y29" s="836"/>
      <c r="Z29" s="836"/>
      <c r="AA29" s="836"/>
      <c r="AB29" s="836"/>
      <c r="AC29" s="836"/>
      <c r="AD29" s="836"/>
      <c r="AE29" s="836"/>
      <c r="AF29" s="836"/>
      <c r="AG29" s="836"/>
      <c r="AH29" s="836"/>
      <c r="AI29" s="836"/>
      <c r="AJ29" s="836"/>
      <c r="AK29" s="836"/>
      <c r="AL29" s="112"/>
      <c r="AM29" s="113"/>
      <c r="AN29" s="113"/>
      <c r="AO29" s="113"/>
      <c r="AP29" s="112"/>
      <c r="AQ29" s="573"/>
      <c r="AU29" s="114">
        <v>0</v>
      </c>
      <c r="AV29" s="114">
        <v>0</v>
      </c>
    </row>
    <row r="30" spans="1:48" ht="30" customHeight="1" x14ac:dyDescent="0.25">
      <c r="A30" s="836"/>
      <c r="B30" s="836"/>
      <c r="C30" s="836"/>
      <c r="D30" s="836"/>
      <c r="E30" s="836"/>
      <c r="F30" s="836"/>
      <c r="G30" s="836"/>
      <c r="H30" s="836"/>
      <c r="I30" s="836"/>
      <c r="J30" s="836"/>
      <c r="K30" s="836"/>
      <c r="L30" s="836"/>
      <c r="M30" s="836"/>
      <c r="N30" s="836"/>
      <c r="O30" s="836"/>
      <c r="P30" s="836"/>
      <c r="Q30" s="836"/>
      <c r="R30" s="836"/>
      <c r="S30" s="836"/>
      <c r="T30" s="836"/>
      <c r="U30" s="836"/>
      <c r="V30" s="836"/>
      <c r="W30" s="836"/>
      <c r="X30" s="836"/>
      <c r="Y30" s="836"/>
      <c r="Z30" s="836"/>
      <c r="AA30" s="836"/>
      <c r="AB30" s="836"/>
      <c r="AC30" s="836"/>
      <c r="AD30" s="836"/>
      <c r="AE30" s="836"/>
      <c r="AF30" s="836"/>
      <c r="AG30" s="836"/>
      <c r="AH30" s="836"/>
      <c r="AI30" s="836"/>
      <c r="AJ30" s="836"/>
      <c r="AK30" s="836"/>
      <c r="AL30" s="112"/>
      <c r="AM30" s="113"/>
      <c r="AN30" s="113"/>
      <c r="AO30" s="113"/>
      <c r="AP30" s="112"/>
      <c r="AQ30" s="573"/>
      <c r="AU30" s="114">
        <v>0</v>
      </c>
      <c r="AV30" s="114">
        <v>0</v>
      </c>
    </row>
    <row r="31" spans="1:48" ht="30" customHeight="1" x14ac:dyDescent="0.25">
      <c r="A31" s="836"/>
      <c r="B31" s="836"/>
      <c r="C31" s="836"/>
      <c r="D31" s="836"/>
      <c r="E31" s="836"/>
      <c r="F31" s="836"/>
      <c r="G31" s="836"/>
      <c r="H31" s="836"/>
      <c r="I31" s="836"/>
      <c r="J31" s="836"/>
      <c r="K31" s="836"/>
      <c r="L31" s="836"/>
      <c r="M31" s="836"/>
      <c r="N31" s="836"/>
      <c r="O31" s="836"/>
      <c r="P31" s="836"/>
      <c r="Q31" s="836"/>
      <c r="R31" s="836"/>
      <c r="S31" s="836"/>
      <c r="T31" s="836"/>
      <c r="U31" s="836"/>
      <c r="V31" s="836"/>
      <c r="W31" s="836"/>
      <c r="X31" s="836"/>
      <c r="Y31" s="836"/>
      <c r="Z31" s="836"/>
      <c r="AA31" s="836"/>
      <c r="AB31" s="836"/>
      <c r="AC31" s="836"/>
      <c r="AD31" s="836"/>
      <c r="AE31" s="836"/>
      <c r="AF31" s="836"/>
      <c r="AG31" s="836"/>
      <c r="AH31" s="836"/>
      <c r="AI31" s="836"/>
      <c r="AJ31" s="836"/>
      <c r="AK31" s="836"/>
      <c r="AL31" s="112"/>
      <c r="AM31" s="113"/>
      <c r="AN31" s="113"/>
      <c r="AO31" s="113"/>
      <c r="AP31" s="112"/>
      <c r="AQ31" s="573"/>
      <c r="AU31" s="114">
        <v>0</v>
      </c>
      <c r="AV31" s="114">
        <v>0</v>
      </c>
    </row>
    <row r="32" spans="1:48" ht="30" customHeight="1" x14ac:dyDescent="0.25">
      <c r="A32" s="836"/>
      <c r="B32" s="836"/>
      <c r="C32" s="836"/>
      <c r="D32" s="836"/>
      <c r="E32" s="836"/>
      <c r="F32" s="836"/>
      <c r="G32" s="836"/>
      <c r="H32" s="836"/>
      <c r="I32" s="836"/>
      <c r="J32" s="836"/>
      <c r="K32" s="836"/>
      <c r="L32" s="836"/>
      <c r="M32" s="836"/>
      <c r="N32" s="836"/>
      <c r="O32" s="836"/>
      <c r="P32" s="836"/>
      <c r="Q32" s="836"/>
      <c r="R32" s="836"/>
      <c r="S32" s="836"/>
      <c r="T32" s="836"/>
      <c r="U32" s="836"/>
      <c r="V32" s="836"/>
      <c r="W32" s="836"/>
      <c r="X32" s="836"/>
      <c r="Y32" s="836"/>
      <c r="Z32" s="836"/>
      <c r="AA32" s="836"/>
      <c r="AB32" s="836"/>
      <c r="AC32" s="836"/>
      <c r="AD32" s="836"/>
      <c r="AE32" s="836"/>
      <c r="AF32" s="836"/>
      <c r="AG32" s="836"/>
      <c r="AH32" s="836"/>
      <c r="AI32" s="836"/>
      <c r="AJ32" s="836"/>
      <c r="AK32" s="836"/>
      <c r="AL32" s="112"/>
      <c r="AM32" s="113"/>
      <c r="AN32" s="113"/>
      <c r="AO32" s="113"/>
      <c r="AP32" s="112"/>
      <c r="AQ32" s="573"/>
      <c r="AU32" s="114">
        <v>0</v>
      </c>
      <c r="AV32" s="114">
        <v>0</v>
      </c>
    </row>
    <row r="33" spans="1:48" ht="30" customHeight="1" x14ac:dyDescent="0.25">
      <c r="A33" s="836"/>
      <c r="B33" s="836"/>
      <c r="C33" s="836"/>
      <c r="D33" s="836"/>
      <c r="E33" s="836"/>
      <c r="F33" s="836"/>
      <c r="G33" s="836"/>
      <c r="H33" s="836"/>
      <c r="I33" s="836"/>
      <c r="J33" s="836"/>
      <c r="K33" s="836"/>
      <c r="L33" s="836"/>
      <c r="M33" s="836"/>
      <c r="N33" s="836"/>
      <c r="O33" s="836"/>
      <c r="P33" s="836"/>
      <c r="Q33" s="836"/>
      <c r="R33" s="836"/>
      <c r="S33" s="836"/>
      <c r="T33" s="836"/>
      <c r="U33" s="836"/>
      <c r="V33" s="836"/>
      <c r="W33" s="836"/>
      <c r="X33" s="836"/>
      <c r="Y33" s="836"/>
      <c r="Z33" s="836"/>
      <c r="AA33" s="836"/>
      <c r="AB33" s="836"/>
      <c r="AC33" s="836"/>
      <c r="AD33" s="836"/>
      <c r="AE33" s="836"/>
      <c r="AF33" s="836"/>
      <c r="AG33" s="836"/>
      <c r="AH33" s="836"/>
      <c r="AI33" s="836"/>
      <c r="AJ33" s="836"/>
      <c r="AK33" s="836"/>
      <c r="AL33" s="112"/>
      <c r="AM33" s="113"/>
      <c r="AN33" s="113"/>
      <c r="AO33" s="113"/>
      <c r="AP33" s="112"/>
      <c r="AQ33" s="573"/>
      <c r="AU33" s="114">
        <v>0</v>
      </c>
      <c r="AV33" s="114">
        <v>0</v>
      </c>
    </row>
    <row r="34" spans="1:48" ht="30" customHeight="1" x14ac:dyDescent="0.25">
      <c r="A34" s="836"/>
      <c r="B34" s="836"/>
      <c r="C34" s="836"/>
      <c r="D34" s="836"/>
      <c r="E34" s="836"/>
      <c r="F34" s="836"/>
      <c r="G34" s="836"/>
      <c r="H34" s="836"/>
      <c r="I34" s="836"/>
      <c r="J34" s="836"/>
      <c r="K34" s="836"/>
      <c r="L34" s="836"/>
      <c r="M34" s="836"/>
      <c r="N34" s="836"/>
      <c r="O34" s="836"/>
      <c r="P34" s="836"/>
      <c r="Q34" s="836"/>
      <c r="R34" s="836"/>
      <c r="S34" s="836"/>
      <c r="T34" s="836"/>
      <c r="U34" s="836"/>
      <c r="V34" s="836"/>
      <c r="W34" s="836"/>
      <c r="X34" s="836"/>
      <c r="Y34" s="836"/>
      <c r="Z34" s="836"/>
      <c r="AA34" s="836"/>
      <c r="AB34" s="836"/>
      <c r="AC34" s="836"/>
      <c r="AD34" s="836"/>
      <c r="AE34" s="836"/>
      <c r="AF34" s="836"/>
      <c r="AG34" s="836"/>
      <c r="AH34" s="836"/>
      <c r="AI34" s="836"/>
      <c r="AJ34" s="836"/>
      <c r="AK34" s="836"/>
      <c r="AL34" s="112"/>
      <c r="AM34" s="113"/>
      <c r="AN34" s="113"/>
      <c r="AO34" s="113"/>
      <c r="AP34" s="112"/>
      <c r="AQ34" s="573"/>
      <c r="AU34" s="114">
        <v>0</v>
      </c>
      <c r="AV34" s="114">
        <v>0</v>
      </c>
    </row>
    <row r="35" spans="1:48" ht="30" customHeight="1" x14ac:dyDescent="0.25">
      <c r="A35" s="836"/>
      <c r="B35" s="836"/>
      <c r="C35" s="836"/>
      <c r="D35" s="836"/>
      <c r="E35" s="836"/>
      <c r="F35" s="836"/>
      <c r="G35" s="836"/>
      <c r="H35" s="836"/>
      <c r="I35" s="836"/>
      <c r="J35" s="836"/>
      <c r="K35" s="836"/>
      <c r="L35" s="836"/>
      <c r="M35" s="836"/>
      <c r="N35" s="836"/>
      <c r="O35" s="836"/>
      <c r="P35" s="836"/>
      <c r="Q35" s="836"/>
      <c r="R35" s="836"/>
      <c r="S35" s="836"/>
      <c r="T35" s="836"/>
      <c r="U35" s="836"/>
      <c r="V35" s="836"/>
      <c r="W35" s="836"/>
      <c r="X35" s="836"/>
      <c r="Y35" s="836"/>
      <c r="Z35" s="836"/>
      <c r="AA35" s="836"/>
      <c r="AB35" s="836"/>
      <c r="AC35" s="836"/>
      <c r="AD35" s="836"/>
      <c r="AE35" s="836"/>
      <c r="AF35" s="836"/>
      <c r="AG35" s="836"/>
      <c r="AH35" s="836"/>
      <c r="AI35" s="836"/>
      <c r="AJ35" s="836"/>
      <c r="AK35" s="836"/>
      <c r="AL35" s="112"/>
      <c r="AM35" s="113"/>
      <c r="AN35" s="113"/>
      <c r="AO35" s="113"/>
      <c r="AP35" s="112"/>
      <c r="AQ35" s="573"/>
      <c r="AU35" s="114">
        <v>0</v>
      </c>
      <c r="AV35" s="114">
        <v>0</v>
      </c>
    </row>
    <row r="36" spans="1:48" ht="30" customHeight="1" x14ac:dyDescent="0.25">
      <c r="A36" s="836"/>
      <c r="B36" s="836"/>
      <c r="C36" s="836"/>
      <c r="D36" s="836"/>
      <c r="E36" s="836"/>
      <c r="F36" s="836"/>
      <c r="G36" s="836"/>
      <c r="H36" s="836"/>
      <c r="I36" s="836"/>
      <c r="J36" s="836"/>
      <c r="K36" s="836"/>
      <c r="L36" s="836"/>
      <c r="M36" s="836"/>
      <c r="N36" s="836"/>
      <c r="O36" s="836"/>
      <c r="P36" s="836"/>
      <c r="Q36" s="836"/>
      <c r="R36" s="836"/>
      <c r="S36" s="836"/>
      <c r="T36" s="836"/>
      <c r="U36" s="836"/>
      <c r="V36" s="836"/>
      <c r="W36" s="836"/>
      <c r="X36" s="836"/>
      <c r="Y36" s="836"/>
      <c r="Z36" s="836"/>
      <c r="AA36" s="836"/>
      <c r="AB36" s="836"/>
      <c r="AC36" s="836"/>
      <c r="AD36" s="836"/>
      <c r="AE36" s="836"/>
      <c r="AF36" s="836"/>
      <c r="AG36" s="836"/>
      <c r="AH36" s="836"/>
      <c r="AI36" s="836"/>
      <c r="AJ36" s="836"/>
      <c r="AK36" s="836"/>
      <c r="AL36" s="112"/>
      <c r="AM36" s="113"/>
      <c r="AN36" s="113"/>
      <c r="AO36" s="113"/>
      <c r="AP36" s="112"/>
      <c r="AQ36" s="573"/>
      <c r="AU36" s="114">
        <v>0</v>
      </c>
      <c r="AV36" s="114">
        <v>0</v>
      </c>
    </row>
    <row r="37" spans="1:48" ht="30" customHeight="1" x14ac:dyDescent="0.25">
      <c r="A37" s="836"/>
      <c r="B37" s="836"/>
      <c r="C37" s="836"/>
      <c r="D37" s="836"/>
      <c r="E37" s="836"/>
      <c r="F37" s="836"/>
      <c r="G37" s="836"/>
      <c r="H37" s="836"/>
      <c r="I37" s="836"/>
      <c r="J37" s="836"/>
      <c r="K37" s="836"/>
      <c r="L37" s="836"/>
      <c r="M37" s="836"/>
      <c r="N37" s="836"/>
      <c r="O37" s="836"/>
      <c r="P37" s="836"/>
      <c r="Q37" s="836"/>
      <c r="R37" s="836"/>
      <c r="S37" s="836"/>
      <c r="T37" s="836"/>
      <c r="U37" s="836"/>
      <c r="V37" s="836"/>
      <c r="W37" s="836"/>
      <c r="X37" s="836"/>
      <c r="Y37" s="836"/>
      <c r="Z37" s="836"/>
      <c r="AA37" s="836"/>
      <c r="AB37" s="836"/>
      <c r="AC37" s="836"/>
      <c r="AD37" s="836"/>
      <c r="AE37" s="836"/>
      <c r="AF37" s="836"/>
      <c r="AG37" s="836"/>
      <c r="AH37" s="836"/>
      <c r="AI37" s="836"/>
      <c r="AJ37" s="836"/>
      <c r="AK37" s="836"/>
      <c r="AL37" s="112"/>
      <c r="AM37" s="113"/>
      <c r="AN37" s="113"/>
      <c r="AO37" s="113"/>
      <c r="AP37" s="112"/>
      <c r="AQ37" s="573"/>
      <c r="AU37" s="114">
        <v>0</v>
      </c>
      <c r="AV37" s="114">
        <v>0</v>
      </c>
    </row>
    <row r="38" spans="1:48" ht="30" customHeight="1" x14ac:dyDescent="0.25">
      <c r="A38" s="836"/>
      <c r="B38" s="836"/>
      <c r="C38" s="836"/>
      <c r="D38" s="836"/>
      <c r="E38" s="836"/>
      <c r="F38" s="836"/>
      <c r="G38" s="836"/>
      <c r="H38" s="836"/>
      <c r="I38" s="836"/>
      <c r="J38" s="836"/>
      <c r="K38" s="836"/>
      <c r="L38" s="836"/>
      <c r="M38" s="836"/>
      <c r="N38" s="836"/>
      <c r="O38" s="836"/>
      <c r="P38" s="836"/>
      <c r="Q38" s="836"/>
      <c r="R38" s="836"/>
      <c r="S38" s="836"/>
      <c r="T38" s="836"/>
      <c r="U38" s="836"/>
      <c r="V38" s="836"/>
      <c r="W38" s="836"/>
      <c r="X38" s="836"/>
      <c r="Y38" s="836"/>
      <c r="Z38" s="836"/>
      <c r="AA38" s="836"/>
      <c r="AB38" s="836"/>
      <c r="AC38" s="836"/>
      <c r="AD38" s="836"/>
      <c r="AE38" s="836"/>
      <c r="AF38" s="836"/>
      <c r="AG38" s="836"/>
      <c r="AH38" s="836"/>
      <c r="AI38" s="836"/>
      <c r="AJ38" s="836"/>
      <c r="AK38" s="836"/>
      <c r="AL38" s="112"/>
      <c r="AM38" s="113"/>
      <c r="AN38" s="113"/>
      <c r="AO38" s="113"/>
      <c r="AP38" s="112"/>
      <c r="AQ38" s="573"/>
      <c r="AU38" s="114">
        <v>0</v>
      </c>
      <c r="AV38" s="114">
        <v>0</v>
      </c>
    </row>
    <row r="39" spans="1:48" ht="30" customHeight="1" x14ac:dyDescent="0.25">
      <c r="A39" s="836"/>
      <c r="B39" s="836"/>
      <c r="C39" s="836"/>
      <c r="D39" s="836"/>
      <c r="E39" s="836"/>
      <c r="F39" s="836"/>
      <c r="G39" s="836"/>
      <c r="H39" s="836"/>
      <c r="I39" s="836"/>
      <c r="J39" s="836"/>
      <c r="K39" s="836"/>
      <c r="L39" s="836"/>
      <c r="M39" s="836"/>
      <c r="N39" s="836"/>
      <c r="O39" s="836"/>
      <c r="P39" s="836"/>
      <c r="Q39" s="836"/>
      <c r="R39" s="836"/>
      <c r="S39" s="836"/>
      <c r="T39" s="836"/>
      <c r="U39" s="836"/>
      <c r="V39" s="836"/>
      <c r="W39" s="836"/>
      <c r="X39" s="836"/>
      <c r="Y39" s="836"/>
      <c r="Z39" s="836"/>
      <c r="AA39" s="836"/>
      <c r="AB39" s="836"/>
      <c r="AC39" s="836"/>
      <c r="AD39" s="836"/>
      <c r="AE39" s="836"/>
      <c r="AF39" s="836"/>
      <c r="AG39" s="836"/>
      <c r="AH39" s="836"/>
      <c r="AI39" s="836"/>
      <c r="AJ39" s="836"/>
      <c r="AK39" s="836"/>
      <c r="AL39" s="112"/>
      <c r="AM39" s="113"/>
      <c r="AN39" s="113"/>
      <c r="AO39" s="113"/>
      <c r="AP39" s="112"/>
      <c r="AQ39" s="573"/>
      <c r="AU39" s="114">
        <v>0</v>
      </c>
      <c r="AV39" s="114">
        <v>0</v>
      </c>
    </row>
    <row r="40" spans="1:48" ht="30" customHeight="1" x14ac:dyDescent="0.25">
      <c r="A40" s="836"/>
      <c r="B40" s="836"/>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c r="AE40" s="836"/>
      <c r="AF40" s="836"/>
      <c r="AG40" s="836"/>
      <c r="AH40" s="836"/>
      <c r="AI40" s="836"/>
      <c r="AJ40" s="836"/>
      <c r="AK40" s="836"/>
      <c r="AL40" s="112"/>
      <c r="AM40" s="113"/>
      <c r="AN40" s="113"/>
      <c r="AO40" s="113"/>
      <c r="AP40" s="112"/>
      <c r="AQ40" s="573"/>
      <c r="AU40" s="114">
        <v>0</v>
      </c>
      <c r="AV40" s="114">
        <v>0</v>
      </c>
    </row>
    <row r="41" spans="1:48" ht="30" customHeight="1" x14ac:dyDescent="0.25">
      <c r="A41" s="836"/>
      <c r="B41" s="836"/>
      <c r="C41" s="836"/>
      <c r="D41" s="836"/>
      <c r="E41" s="836"/>
      <c r="F41" s="836"/>
      <c r="G41" s="836"/>
      <c r="H41" s="836"/>
      <c r="I41" s="836"/>
      <c r="J41" s="836"/>
      <c r="K41" s="836"/>
      <c r="L41" s="836"/>
      <c r="M41" s="836"/>
      <c r="N41" s="836"/>
      <c r="O41" s="836"/>
      <c r="P41" s="836"/>
      <c r="Q41" s="836"/>
      <c r="R41" s="836"/>
      <c r="S41" s="836"/>
      <c r="T41" s="836"/>
      <c r="U41" s="836"/>
      <c r="V41" s="836"/>
      <c r="W41" s="836"/>
      <c r="X41" s="836"/>
      <c r="Y41" s="836"/>
      <c r="Z41" s="836"/>
      <c r="AA41" s="836"/>
      <c r="AB41" s="836"/>
      <c r="AC41" s="836"/>
      <c r="AD41" s="836"/>
      <c r="AE41" s="836"/>
      <c r="AF41" s="836"/>
      <c r="AG41" s="836"/>
      <c r="AH41" s="836"/>
      <c r="AI41" s="836"/>
      <c r="AJ41" s="836"/>
      <c r="AK41" s="836"/>
      <c r="AL41" s="112"/>
      <c r="AM41" s="113"/>
      <c r="AN41" s="113"/>
      <c r="AO41" s="113"/>
      <c r="AP41" s="112"/>
      <c r="AQ41" s="573"/>
      <c r="AU41" s="114">
        <v>0</v>
      </c>
      <c r="AV41" s="114">
        <v>0</v>
      </c>
    </row>
    <row r="42" spans="1:48" ht="30" customHeight="1" x14ac:dyDescent="0.25">
      <c r="A42" s="836"/>
      <c r="B42" s="836"/>
      <c r="C42" s="836"/>
      <c r="D42" s="836"/>
      <c r="E42" s="836"/>
      <c r="F42" s="836"/>
      <c r="G42" s="836"/>
      <c r="H42" s="836"/>
      <c r="I42" s="836"/>
      <c r="J42" s="836"/>
      <c r="K42" s="836"/>
      <c r="L42" s="836"/>
      <c r="M42" s="836"/>
      <c r="N42" s="836"/>
      <c r="O42" s="836"/>
      <c r="P42" s="836"/>
      <c r="Q42" s="836"/>
      <c r="R42" s="836"/>
      <c r="S42" s="836"/>
      <c r="T42" s="836"/>
      <c r="U42" s="836"/>
      <c r="V42" s="836"/>
      <c r="W42" s="836"/>
      <c r="X42" s="836"/>
      <c r="Y42" s="836"/>
      <c r="Z42" s="836"/>
      <c r="AA42" s="836"/>
      <c r="AB42" s="836"/>
      <c r="AC42" s="836"/>
      <c r="AD42" s="836"/>
      <c r="AE42" s="836"/>
      <c r="AF42" s="836"/>
      <c r="AG42" s="836"/>
      <c r="AH42" s="836"/>
      <c r="AI42" s="836"/>
      <c r="AJ42" s="836"/>
      <c r="AK42" s="836"/>
      <c r="AL42" s="112"/>
      <c r="AM42" s="113"/>
      <c r="AN42" s="113"/>
      <c r="AO42" s="113"/>
      <c r="AP42" s="112"/>
      <c r="AQ42" s="573"/>
      <c r="AU42" s="114">
        <v>0</v>
      </c>
      <c r="AV42" s="114">
        <v>0</v>
      </c>
    </row>
    <row r="43" spans="1:48" ht="30" customHeight="1" x14ac:dyDescent="0.25">
      <c r="A43" s="836"/>
      <c r="B43" s="836"/>
      <c r="C43" s="836"/>
      <c r="D43" s="836"/>
      <c r="E43" s="836"/>
      <c r="F43" s="836"/>
      <c r="G43" s="836"/>
      <c r="H43" s="836"/>
      <c r="I43" s="836"/>
      <c r="J43" s="836"/>
      <c r="K43" s="836"/>
      <c r="L43" s="836"/>
      <c r="M43" s="836"/>
      <c r="N43" s="836"/>
      <c r="O43" s="836"/>
      <c r="P43" s="836"/>
      <c r="Q43" s="836"/>
      <c r="R43" s="836"/>
      <c r="S43" s="836"/>
      <c r="T43" s="836"/>
      <c r="U43" s="836"/>
      <c r="V43" s="836"/>
      <c r="W43" s="836"/>
      <c r="X43" s="836"/>
      <c r="Y43" s="836"/>
      <c r="Z43" s="836"/>
      <c r="AA43" s="836"/>
      <c r="AB43" s="836"/>
      <c r="AC43" s="836"/>
      <c r="AD43" s="836"/>
      <c r="AE43" s="836"/>
      <c r="AF43" s="836"/>
      <c r="AG43" s="836"/>
      <c r="AH43" s="836"/>
      <c r="AI43" s="836"/>
      <c r="AJ43" s="836"/>
      <c r="AK43" s="836"/>
      <c r="AL43" s="112"/>
      <c r="AM43" s="113"/>
      <c r="AN43" s="113"/>
      <c r="AO43" s="113"/>
      <c r="AP43" s="112"/>
      <c r="AQ43" s="573"/>
      <c r="AU43" s="114">
        <v>0</v>
      </c>
      <c r="AV43" s="114">
        <v>0</v>
      </c>
    </row>
    <row r="44" spans="1:48" ht="30" customHeight="1" x14ac:dyDescent="0.25">
      <c r="A44" s="836"/>
      <c r="B44" s="836"/>
      <c r="C44" s="836"/>
      <c r="D44" s="836"/>
      <c r="E44" s="836"/>
      <c r="F44" s="836"/>
      <c r="G44" s="836"/>
      <c r="H44" s="836"/>
      <c r="I44" s="836"/>
      <c r="J44" s="836"/>
      <c r="K44" s="836"/>
      <c r="L44" s="836"/>
      <c r="M44" s="836"/>
      <c r="N44" s="836"/>
      <c r="O44" s="836"/>
      <c r="P44" s="836"/>
      <c r="Q44" s="836"/>
      <c r="R44" s="836"/>
      <c r="S44" s="836"/>
      <c r="T44" s="836"/>
      <c r="U44" s="836"/>
      <c r="V44" s="836"/>
      <c r="W44" s="836"/>
      <c r="X44" s="836"/>
      <c r="Y44" s="836"/>
      <c r="Z44" s="836"/>
      <c r="AA44" s="836"/>
      <c r="AB44" s="836"/>
      <c r="AC44" s="836"/>
      <c r="AD44" s="836"/>
      <c r="AE44" s="836"/>
      <c r="AF44" s="836"/>
      <c r="AG44" s="836"/>
      <c r="AH44" s="836"/>
      <c r="AI44" s="836"/>
      <c r="AJ44" s="836"/>
      <c r="AK44" s="836"/>
      <c r="AL44" s="112"/>
      <c r="AM44" s="113"/>
      <c r="AN44" s="113"/>
      <c r="AO44" s="113"/>
      <c r="AP44" s="112"/>
      <c r="AQ44" s="573"/>
      <c r="AU44" s="114">
        <v>0</v>
      </c>
      <c r="AV44" s="114">
        <v>0</v>
      </c>
    </row>
    <row r="45" spans="1:48" ht="30" customHeight="1" x14ac:dyDescent="0.25">
      <c r="A45" s="836"/>
      <c r="B45" s="836"/>
      <c r="C45" s="836"/>
      <c r="D45" s="836"/>
      <c r="E45" s="836"/>
      <c r="F45" s="836"/>
      <c r="G45" s="836"/>
      <c r="H45" s="836"/>
      <c r="I45" s="836"/>
      <c r="J45" s="836"/>
      <c r="K45" s="836"/>
      <c r="L45" s="836"/>
      <c r="M45" s="836"/>
      <c r="N45" s="836"/>
      <c r="O45" s="836"/>
      <c r="P45" s="836"/>
      <c r="Q45" s="836"/>
      <c r="R45" s="836"/>
      <c r="S45" s="836"/>
      <c r="T45" s="836"/>
      <c r="U45" s="836"/>
      <c r="V45" s="836"/>
      <c r="W45" s="836"/>
      <c r="X45" s="836"/>
      <c r="Y45" s="836"/>
      <c r="Z45" s="836"/>
      <c r="AA45" s="836"/>
      <c r="AB45" s="836"/>
      <c r="AC45" s="836"/>
      <c r="AD45" s="836"/>
      <c r="AE45" s="836"/>
      <c r="AF45" s="836"/>
      <c r="AG45" s="836"/>
      <c r="AH45" s="836"/>
      <c r="AI45" s="836"/>
      <c r="AJ45" s="836"/>
      <c r="AK45" s="836"/>
      <c r="AL45" s="112"/>
      <c r="AM45" s="113"/>
      <c r="AN45" s="113"/>
      <c r="AO45" s="113"/>
      <c r="AP45" s="112"/>
      <c r="AQ45" s="573"/>
      <c r="AU45" s="114">
        <v>0</v>
      </c>
      <c r="AV45" s="114">
        <v>0</v>
      </c>
    </row>
    <row r="46" spans="1:48" ht="30" customHeight="1" x14ac:dyDescent="0.25">
      <c r="A46" s="836"/>
      <c r="B46" s="836"/>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112"/>
      <c r="AM46" s="113"/>
      <c r="AN46" s="113"/>
      <c r="AO46" s="113"/>
      <c r="AP46" s="112"/>
      <c r="AQ46" s="573"/>
      <c r="AU46" s="114">
        <v>0</v>
      </c>
      <c r="AV46" s="114">
        <v>0</v>
      </c>
    </row>
    <row r="47" spans="1:48" ht="30" customHeight="1" x14ac:dyDescent="0.25">
      <c r="A47" s="836"/>
      <c r="B47" s="836"/>
      <c r="C47" s="836"/>
      <c r="D47" s="836"/>
      <c r="E47" s="836"/>
      <c r="F47" s="836"/>
      <c r="G47" s="836"/>
      <c r="H47" s="836"/>
      <c r="I47" s="836"/>
      <c r="J47" s="836"/>
      <c r="K47" s="836"/>
      <c r="L47" s="836"/>
      <c r="M47" s="836"/>
      <c r="N47" s="836"/>
      <c r="O47" s="836"/>
      <c r="P47" s="836"/>
      <c r="Q47" s="836"/>
      <c r="R47" s="836"/>
      <c r="S47" s="836"/>
      <c r="T47" s="836"/>
      <c r="U47" s="836"/>
      <c r="V47" s="836"/>
      <c r="W47" s="836"/>
      <c r="X47" s="836"/>
      <c r="Y47" s="836"/>
      <c r="Z47" s="836"/>
      <c r="AA47" s="836"/>
      <c r="AB47" s="836"/>
      <c r="AC47" s="836"/>
      <c r="AD47" s="836"/>
      <c r="AE47" s="836"/>
      <c r="AF47" s="836"/>
      <c r="AG47" s="836"/>
      <c r="AH47" s="836"/>
      <c r="AI47" s="836"/>
      <c r="AJ47" s="836"/>
      <c r="AK47" s="836"/>
      <c r="AL47" s="112"/>
      <c r="AM47" s="113"/>
      <c r="AN47" s="113"/>
      <c r="AO47" s="113"/>
      <c r="AP47" s="112"/>
      <c r="AQ47" s="573"/>
      <c r="AU47" s="114">
        <v>0</v>
      </c>
      <c r="AV47" s="114">
        <v>0</v>
      </c>
    </row>
    <row r="48" spans="1:48" ht="30" customHeight="1" x14ac:dyDescent="0.25">
      <c r="A48" s="836"/>
      <c r="B48" s="836"/>
      <c r="C48" s="836"/>
      <c r="D48" s="836"/>
      <c r="E48" s="836"/>
      <c r="F48" s="836"/>
      <c r="G48" s="836"/>
      <c r="H48" s="836"/>
      <c r="I48" s="836"/>
      <c r="J48" s="836"/>
      <c r="K48" s="836"/>
      <c r="L48" s="836"/>
      <c r="M48" s="836"/>
      <c r="N48" s="836"/>
      <c r="O48" s="836"/>
      <c r="P48" s="836"/>
      <c r="Q48" s="836"/>
      <c r="R48" s="836"/>
      <c r="S48" s="836"/>
      <c r="T48" s="836"/>
      <c r="U48" s="836"/>
      <c r="V48" s="836"/>
      <c r="W48" s="836"/>
      <c r="X48" s="836"/>
      <c r="Y48" s="836"/>
      <c r="Z48" s="836"/>
      <c r="AA48" s="836"/>
      <c r="AB48" s="836"/>
      <c r="AC48" s="836"/>
      <c r="AD48" s="836"/>
      <c r="AE48" s="836"/>
      <c r="AF48" s="836"/>
      <c r="AG48" s="836"/>
      <c r="AH48" s="836"/>
      <c r="AI48" s="836"/>
      <c r="AJ48" s="836"/>
      <c r="AK48" s="836"/>
      <c r="AL48" s="112"/>
      <c r="AM48" s="113"/>
      <c r="AN48" s="113"/>
      <c r="AO48" s="113"/>
      <c r="AP48" s="112"/>
      <c r="AQ48" s="573"/>
      <c r="AU48" s="114">
        <v>0</v>
      </c>
      <c r="AV48" s="114">
        <v>0</v>
      </c>
    </row>
    <row r="49" spans="1:48" ht="30" customHeight="1" x14ac:dyDescent="0.25">
      <c r="A49" s="836"/>
      <c r="B49" s="836"/>
      <c r="C49" s="836"/>
      <c r="D49" s="836"/>
      <c r="E49" s="836"/>
      <c r="F49" s="836"/>
      <c r="G49" s="836"/>
      <c r="H49" s="836"/>
      <c r="I49" s="836"/>
      <c r="J49" s="836"/>
      <c r="K49" s="836"/>
      <c r="L49" s="836"/>
      <c r="M49" s="836"/>
      <c r="N49" s="836"/>
      <c r="O49" s="836"/>
      <c r="P49" s="836"/>
      <c r="Q49" s="836"/>
      <c r="R49" s="836"/>
      <c r="S49" s="836"/>
      <c r="T49" s="836"/>
      <c r="U49" s="836"/>
      <c r="V49" s="836"/>
      <c r="W49" s="836"/>
      <c r="X49" s="836"/>
      <c r="Y49" s="836"/>
      <c r="Z49" s="836"/>
      <c r="AA49" s="836"/>
      <c r="AB49" s="836"/>
      <c r="AC49" s="836"/>
      <c r="AD49" s="836"/>
      <c r="AE49" s="836"/>
      <c r="AF49" s="836"/>
      <c r="AG49" s="836"/>
      <c r="AH49" s="836"/>
      <c r="AI49" s="836"/>
      <c r="AJ49" s="836"/>
      <c r="AK49" s="836"/>
      <c r="AL49" s="112"/>
      <c r="AM49" s="113"/>
      <c r="AN49" s="113"/>
      <c r="AO49" s="113"/>
      <c r="AP49" s="112"/>
      <c r="AQ49" s="573"/>
      <c r="AU49" s="114">
        <v>0</v>
      </c>
      <c r="AV49" s="114">
        <v>0</v>
      </c>
    </row>
    <row r="50" spans="1:48" ht="30" customHeight="1" x14ac:dyDescent="0.25">
      <c r="A50" s="836"/>
      <c r="B50" s="836"/>
      <c r="C50" s="836"/>
      <c r="D50" s="836"/>
      <c r="E50" s="836"/>
      <c r="F50" s="836"/>
      <c r="G50" s="836"/>
      <c r="H50" s="836"/>
      <c r="I50" s="836"/>
      <c r="J50" s="836"/>
      <c r="K50" s="836"/>
      <c r="L50" s="836"/>
      <c r="M50" s="836"/>
      <c r="N50" s="836"/>
      <c r="O50" s="836"/>
      <c r="P50" s="836"/>
      <c r="Q50" s="836"/>
      <c r="R50" s="836"/>
      <c r="S50" s="836"/>
      <c r="T50" s="836"/>
      <c r="U50" s="836"/>
      <c r="V50" s="836"/>
      <c r="W50" s="836"/>
      <c r="X50" s="836"/>
      <c r="Y50" s="836"/>
      <c r="Z50" s="836"/>
      <c r="AA50" s="836"/>
      <c r="AB50" s="836"/>
      <c r="AC50" s="836"/>
      <c r="AD50" s="836"/>
      <c r="AE50" s="836"/>
      <c r="AF50" s="836"/>
      <c r="AG50" s="836"/>
      <c r="AH50" s="836"/>
      <c r="AI50" s="836"/>
      <c r="AJ50" s="836"/>
      <c r="AK50" s="836"/>
      <c r="AL50" s="112"/>
      <c r="AM50" s="113"/>
      <c r="AN50" s="113"/>
      <c r="AO50" s="113"/>
      <c r="AP50" s="112"/>
      <c r="AQ50" s="573"/>
      <c r="AU50" s="114">
        <v>0</v>
      </c>
      <c r="AV50" s="114">
        <v>0</v>
      </c>
    </row>
    <row r="51" spans="1:48" ht="30" customHeight="1" x14ac:dyDescent="0.25">
      <c r="A51" s="836"/>
      <c r="B51" s="836"/>
      <c r="C51" s="836"/>
      <c r="D51" s="836"/>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112"/>
      <c r="AM51" s="113"/>
      <c r="AN51" s="113"/>
      <c r="AO51" s="113"/>
      <c r="AP51" s="112"/>
      <c r="AQ51" s="573"/>
      <c r="AU51" s="114">
        <v>0</v>
      </c>
      <c r="AV51" s="114">
        <v>0</v>
      </c>
    </row>
    <row r="52" spans="1:48" ht="30" customHeight="1" x14ac:dyDescent="0.25">
      <c r="A52" s="836"/>
      <c r="B52" s="836"/>
      <c r="C52" s="836"/>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c r="AI52" s="836"/>
      <c r="AJ52" s="836"/>
      <c r="AK52" s="836"/>
      <c r="AL52" s="112"/>
      <c r="AM52" s="113"/>
      <c r="AN52" s="113"/>
      <c r="AO52" s="113"/>
      <c r="AP52" s="112"/>
      <c r="AQ52" s="573"/>
      <c r="AU52" s="114">
        <v>0</v>
      </c>
      <c r="AV52" s="114">
        <v>0</v>
      </c>
    </row>
    <row r="53" spans="1:48" x14ac:dyDescent="0.2">
      <c r="A53" s="118" t="s">
        <v>357</v>
      </c>
    </row>
    <row r="54" spans="1:48" x14ac:dyDescent="0.2">
      <c r="A54" s="118"/>
    </row>
  </sheetData>
  <sheetProtection insertRows="0" deleteRows="0"/>
  <mergeCells count="15">
    <mergeCell ref="AP10:AP11"/>
    <mergeCell ref="AC10:AK10"/>
    <mergeCell ref="T10:AB10"/>
    <mergeCell ref="K10:S10"/>
    <mergeCell ref="AL10:AL11"/>
    <mergeCell ref="AM10:AM11"/>
    <mergeCell ref="AN10:AN11"/>
    <mergeCell ref="AO10:AO11"/>
    <mergeCell ref="A10:A11"/>
    <mergeCell ref="A1:G1"/>
    <mergeCell ref="A3:G3"/>
    <mergeCell ref="B8:G8"/>
    <mergeCell ref="C9:D9"/>
    <mergeCell ref="F9:G9"/>
    <mergeCell ref="B10:J10"/>
  </mergeCells>
  <dataValidations count="4">
    <dataValidation type="date" operator="greaterThanOrEqual" allowBlank="1" showInputMessage="1" showErrorMessage="1" errorTitle="INVALID DATE!" error="Please enter a valid Start Date." sqref="C9:D9" xr:uid="{BB01760C-12CF-4219-8385-DB3CB8E8C8B8}">
      <formula1>43466</formula1>
    </dataValidation>
    <dataValidation type="textLength" operator="equal" allowBlank="1" showInputMessage="1" showErrorMessage="1" errorTitle="Invalid State Name" error="Please enter the two character state abbreviation only." sqref="B8:G8" xr:uid="{7684CC8E-6610-4621-A49F-C3BAAE517079}">
      <formula1>2</formula1>
    </dataValidation>
    <dataValidation type="date" operator="greaterThan" allowBlank="1" showInputMessage="1" showErrorMessage="1" errorTitle="INVALID DATE!" error="Report Period End Date cannot be before Begin Date." sqref="F9:G9" xr:uid="{B5B98B4E-69A5-4014-9AF2-0EDDF2423267}">
      <formula1>C9</formula1>
    </dataValidation>
    <dataValidation type="whole" allowBlank="1" showErrorMessage="1" errorTitle="Caution!" error="This is a numeric field. Please enter whole numbers only!" promptTitle="Caution" prompt="Do Not  Enter Data for Hispanic if already added in Table 2A" sqref="B12 D12:AK12 B13:AK65536" xr:uid="{0D1C2C4B-DA5E-4503-BBC0-0225CAA05A1B}">
      <formula1>0</formula1>
      <formula2>1000000</formula2>
    </dataValidation>
  </dataValidations>
  <pageMargins left="0.75" right="0.75" top="1" bottom="1" header="0.5" footer="0.5"/>
  <pageSetup scale="96" orientation="portrait" horizontalDpi="1200" verticalDpi="1200" r:id="rId1"/>
  <headerFooter alignWithMargins="0">
    <oddFooter>&amp;LFY 2024 Uniform Reporting System (URS)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633" r:id="rId4" name="Option Button 1">
              <controlPr defaultSize="0" autoFill="0" autoLine="0" autoPict="0">
                <anchor moveWithCells="1">
                  <from>
                    <xdr:col>37</xdr:col>
                    <xdr:colOff>152400</xdr:colOff>
                    <xdr:row>11</xdr:row>
                    <xdr:rowOff>57150</xdr:rowOff>
                  </from>
                  <to>
                    <xdr:col>37</xdr:col>
                    <xdr:colOff>466725</xdr:colOff>
                    <xdr:row>11</xdr:row>
                    <xdr:rowOff>228600</xdr:rowOff>
                  </to>
                </anchor>
              </controlPr>
            </control>
          </mc:Choice>
        </mc:AlternateContent>
        <mc:AlternateContent xmlns:mc="http://schemas.openxmlformats.org/markup-compatibility/2006">
          <mc:Choice Requires="x14">
            <control shapeId="69634" r:id="rId5" name="Option Button 2">
              <controlPr defaultSize="0" autoFill="0" autoLine="0" autoPict="0">
                <anchor moveWithCells="1">
                  <from>
                    <xdr:col>37</xdr:col>
                    <xdr:colOff>514350</xdr:colOff>
                    <xdr:row>11</xdr:row>
                    <xdr:rowOff>57150</xdr:rowOff>
                  </from>
                  <to>
                    <xdr:col>37</xdr:col>
                    <xdr:colOff>838200</xdr:colOff>
                    <xdr:row>11</xdr:row>
                    <xdr:rowOff>228600</xdr:rowOff>
                  </to>
                </anchor>
              </controlPr>
            </control>
          </mc:Choice>
        </mc:AlternateContent>
        <mc:AlternateContent xmlns:mc="http://schemas.openxmlformats.org/markup-compatibility/2006">
          <mc:Choice Requires="x14">
            <control shapeId="69635" r:id="rId6" name="Option Button 3">
              <controlPr defaultSize="0" autoFill="0" autoLine="0" autoPict="0">
                <anchor moveWithCells="1">
                  <from>
                    <xdr:col>37</xdr:col>
                    <xdr:colOff>152400</xdr:colOff>
                    <xdr:row>12</xdr:row>
                    <xdr:rowOff>57150</xdr:rowOff>
                  </from>
                  <to>
                    <xdr:col>37</xdr:col>
                    <xdr:colOff>466725</xdr:colOff>
                    <xdr:row>12</xdr:row>
                    <xdr:rowOff>228600</xdr:rowOff>
                  </to>
                </anchor>
              </controlPr>
            </control>
          </mc:Choice>
        </mc:AlternateContent>
        <mc:AlternateContent xmlns:mc="http://schemas.openxmlformats.org/markup-compatibility/2006">
          <mc:Choice Requires="x14">
            <control shapeId="69636" r:id="rId7" name="Option Button 4">
              <controlPr defaultSize="0" autoFill="0" autoLine="0" autoPict="0">
                <anchor moveWithCells="1">
                  <from>
                    <xdr:col>37</xdr:col>
                    <xdr:colOff>514350</xdr:colOff>
                    <xdr:row>12</xdr:row>
                    <xdr:rowOff>57150</xdr:rowOff>
                  </from>
                  <to>
                    <xdr:col>37</xdr:col>
                    <xdr:colOff>838200</xdr:colOff>
                    <xdr:row>12</xdr:row>
                    <xdr:rowOff>228600</xdr:rowOff>
                  </to>
                </anchor>
              </controlPr>
            </control>
          </mc:Choice>
        </mc:AlternateContent>
        <mc:AlternateContent xmlns:mc="http://schemas.openxmlformats.org/markup-compatibility/2006">
          <mc:Choice Requires="x14">
            <control shapeId="69637" r:id="rId8" name="Option Button 5">
              <controlPr defaultSize="0" autoFill="0" autoLine="0" autoPict="0">
                <anchor moveWithCells="1">
                  <from>
                    <xdr:col>37</xdr:col>
                    <xdr:colOff>152400</xdr:colOff>
                    <xdr:row>13</xdr:row>
                    <xdr:rowOff>57150</xdr:rowOff>
                  </from>
                  <to>
                    <xdr:col>37</xdr:col>
                    <xdr:colOff>466725</xdr:colOff>
                    <xdr:row>13</xdr:row>
                    <xdr:rowOff>228600</xdr:rowOff>
                  </to>
                </anchor>
              </controlPr>
            </control>
          </mc:Choice>
        </mc:AlternateContent>
        <mc:AlternateContent xmlns:mc="http://schemas.openxmlformats.org/markup-compatibility/2006">
          <mc:Choice Requires="x14">
            <control shapeId="69638" r:id="rId9" name="Option Button 6">
              <controlPr defaultSize="0" autoFill="0" autoLine="0" autoPict="0">
                <anchor moveWithCells="1">
                  <from>
                    <xdr:col>37</xdr:col>
                    <xdr:colOff>514350</xdr:colOff>
                    <xdr:row>13</xdr:row>
                    <xdr:rowOff>57150</xdr:rowOff>
                  </from>
                  <to>
                    <xdr:col>37</xdr:col>
                    <xdr:colOff>838200</xdr:colOff>
                    <xdr:row>13</xdr:row>
                    <xdr:rowOff>228600</xdr:rowOff>
                  </to>
                </anchor>
              </controlPr>
            </control>
          </mc:Choice>
        </mc:AlternateContent>
        <mc:AlternateContent xmlns:mc="http://schemas.openxmlformats.org/markup-compatibility/2006">
          <mc:Choice Requires="x14">
            <control shapeId="69639" r:id="rId10" name="Option Button 7">
              <controlPr defaultSize="0" autoFill="0" autoLine="0" autoPict="0">
                <anchor moveWithCells="1">
                  <from>
                    <xdr:col>37</xdr:col>
                    <xdr:colOff>152400</xdr:colOff>
                    <xdr:row>14</xdr:row>
                    <xdr:rowOff>57150</xdr:rowOff>
                  </from>
                  <to>
                    <xdr:col>37</xdr:col>
                    <xdr:colOff>466725</xdr:colOff>
                    <xdr:row>14</xdr:row>
                    <xdr:rowOff>228600</xdr:rowOff>
                  </to>
                </anchor>
              </controlPr>
            </control>
          </mc:Choice>
        </mc:AlternateContent>
        <mc:AlternateContent xmlns:mc="http://schemas.openxmlformats.org/markup-compatibility/2006">
          <mc:Choice Requires="x14">
            <control shapeId="69640" r:id="rId11" name="Option Button 8">
              <controlPr defaultSize="0" autoFill="0" autoLine="0" autoPict="0">
                <anchor moveWithCells="1">
                  <from>
                    <xdr:col>37</xdr:col>
                    <xdr:colOff>514350</xdr:colOff>
                    <xdr:row>14</xdr:row>
                    <xdr:rowOff>57150</xdr:rowOff>
                  </from>
                  <to>
                    <xdr:col>37</xdr:col>
                    <xdr:colOff>838200</xdr:colOff>
                    <xdr:row>14</xdr:row>
                    <xdr:rowOff>228600</xdr:rowOff>
                  </to>
                </anchor>
              </controlPr>
            </control>
          </mc:Choice>
        </mc:AlternateContent>
        <mc:AlternateContent xmlns:mc="http://schemas.openxmlformats.org/markup-compatibility/2006">
          <mc:Choice Requires="x14">
            <control shapeId="69641" r:id="rId12" name="Option Button 9">
              <controlPr defaultSize="0" autoFill="0" autoLine="0" autoPict="0">
                <anchor moveWithCells="1">
                  <from>
                    <xdr:col>37</xdr:col>
                    <xdr:colOff>152400</xdr:colOff>
                    <xdr:row>15</xdr:row>
                    <xdr:rowOff>57150</xdr:rowOff>
                  </from>
                  <to>
                    <xdr:col>37</xdr:col>
                    <xdr:colOff>466725</xdr:colOff>
                    <xdr:row>15</xdr:row>
                    <xdr:rowOff>228600</xdr:rowOff>
                  </to>
                </anchor>
              </controlPr>
            </control>
          </mc:Choice>
        </mc:AlternateContent>
        <mc:AlternateContent xmlns:mc="http://schemas.openxmlformats.org/markup-compatibility/2006">
          <mc:Choice Requires="x14">
            <control shapeId="69642" r:id="rId13" name="Option Button 10">
              <controlPr defaultSize="0" autoFill="0" autoLine="0" autoPict="0">
                <anchor moveWithCells="1">
                  <from>
                    <xdr:col>37</xdr:col>
                    <xdr:colOff>514350</xdr:colOff>
                    <xdr:row>15</xdr:row>
                    <xdr:rowOff>57150</xdr:rowOff>
                  </from>
                  <to>
                    <xdr:col>37</xdr:col>
                    <xdr:colOff>838200</xdr:colOff>
                    <xdr:row>15</xdr:row>
                    <xdr:rowOff>228600</xdr:rowOff>
                  </to>
                </anchor>
              </controlPr>
            </control>
          </mc:Choice>
        </mc:AlternateContent>
        <mc:AlternateContent xmlns:mc="http://schemas.openxmlformats.org/markup-compatibility/2006">
          <mc:Choice Requires="x14">
            <control shapeId="69643" r:id="rId14" name="Option Button 11">
              <controlPr defaultSize="0" autoFill="0" autoLine="0" autoPict="0">
                <anchor moveWithCells="1">
                  <from>
                    <xdr:col>37</xdr:col>
                    <xdr:colOff>152400</xdr:colOff>
                    <xdr:row>16</xdr:row>
                    <xdr:rowOff>57150</xdr:rowOff>
                  </from>
                  <to>
                    <xdr:col>37</xdr:col>
                    <xdr:colOff>466725</xdr:colOff>
                    <xdr:row>16</xdr:row>
                    <xdr:rowOff>228600</xdr:rowOff>
                  </to>
                </anchor>
              </controlPr>
            </control>
          </mc:Choice>
        </mc:AlternateContent>
        <mc:AlternateContent xmlns:mc="http://schemas.openxmlformats.org/markup-compatibility/2006">
          <mc:Choice Requires="x14">
            <control shapeId="69644" r:id="rId15" name="Option Button 12">
              <controlPr defaultSize="0" autoFill="0" autoLine="0" autoPict="0">
                <anchor moveWithCells="1">
                  <from>
                    <xdr:col>37</xdr:col>
                    <xdr:colOff>514350</xdr:colOff>
                    <xdr:row>16</xdr:row>
                    <xdr:rowOff>57150</xdr:rowOff>
                  </from>
                  <to>
                    <xdr:col>37</xdr:col>
                    <xdr:colOff>838200</xdr:colOff>
                    <xdr:row>16</xdr:row>
                    <xdr:rowOff>228600</xdr:rowOff>
                  </to>
                </anchor>
              </controlPr>
            </control>
          </mc:Choice>
        </mc:AlternateContent>
        <mc:AlternateContent xmlns:mc="http://schemas.openxmlformats.org/markup-compatibility/2006">
          <mc:Choice Requires="x14">
            <control shapeId="69645" r:id="rId16" name="Option Button 13">
              <controlPr defaultSize="0" autoFill="0" autoLine="0" autoPict="0">
                <anchor moveWithCells="1">
                  <from>
                    <xdr:col>37</xdr:col>
                    <xdr:colOff>152400</xdr:colOff>
                    <xdr:row>17</xdr:row>
                    <xdr:rowOff>57150</xdr:rowOff>
                  </from>
                  <to>
                    <xdr:col>37</xdr:col>
                    <xdr:colOff>466725</xdr:colOff>
                    <xdr:row>17</xdr:row>
                    <xdr:rowOff>228600</xdr:rowOff>
                  </to>
                </anchor>
              </controlPr>
            </control>
          </mc:Choice>
        </mc:AlternateContent>
        <mc:AlternateContent xmlns:mc="http://schemas.openxmlformats.org/markup-compatibility/2006">
          <mc:Choice Requires="x14">
            <control shapeId="69646" r:id="rId17" name="Option Button 14">
              <controlPr defaultSize="0" autoFill="0" autoLine="0" autoPict="0">
                <anchor moveWithCells="1">
                  <from>
                    <xdr:col>37</xdr:col>
                    <xdr:colOff>514350</xdr:colOff>
                    <xdr:row>17</xdr:row>
                    <xdr:rowOff>57150</xdr:rowOff>
                  </from>
                  <to>
                    <xdr:col>37</xdr:col>
                    <xdr:colOff>838200</xdr:colOff>
                    <xdr:row>17</xdr:row>
                    <xdr:rowOff>228600</xdr:rowOff>
                  </to>
                </anchor>
              </controlPr>
            </control>
          </mc:Choice>
        </mc:AlternateContent>
        <mc:AlternateContent xmlns:mc="http://schemas.openxmlformats.org/markup-compatibility/2006">
          <mc:Choice Requires="x14">
            <control shapeId="69647" r:id="rId18" name="Option Button 15">
              <controlPr defaultSize="0" autoFill="0" autoLine="0" autoPict="0">
                <anchor moveWithCells="1">
                  <from>
                    <xdr:col>37</xdr:col>
                    <xdr:colOff>152400</xdr:colOff>
                    <xdr:row>18</xdr:row>
                    <xdr:rowOff>57150</xdr:rowOff>
                  </from>
                  <to>
                    <xdr:col>37</xdr:col>
                    <xdr:colOff>466725</xdr:colOff>
                    <xdr:row>18</xdr:row>
                    <xdr:rowOff>228600</xdr:rowOff>
                  </to>
                </anchor>
              </controlPr>
            </control>
          </mc:Choice>
        </mc:AlternateContent>
        <mc:AlternateContent xmlns:mc="http://schemas.openxmlformats.org/markup-compatibility/2006">
          <mc:Choice Requires="x14">
            <control shapeId="69648" r:id="rId19" name="Option Button 16">
              <controlPr defaultSize="0" autoFill="0" autoLine="0" autoPict="0">
                <anchor moveWithCells="1">
                  <from>
                    <xdr:col>37</xdr:col>
                    <xdr:colOff>514350</xdr:colOff>
                    <xdr:row>18</xdr:row>
                    <xdr:rowOff>57150</xdr:rowOff>
                  </from>
                  <to>
                    <xdr:col>37</xdr:col>
                    <xdr:colOff>838200</xdr:colOff>
                    <xdr:row>18</xdr:row>
                    <xdr:rowOff>228600</xdr:rowOff>
                  </to>
                </anchor>
              </controlPr>
            </control>
          </mc:Choice>
        </mc:AlternateContent>
        <mc:AlternateContent xmlns:mc="http://schemas.openxmlformats.org/markup-compatibility/2006">
          <mc:Choice Requires="x14">
            <control shapeId="69649" r:id="rId20" name="Option Button 17">
              <controlPr defaultSize="0" autoFill="0" autoLine="0" autoPict="0">
                <anchor moveWithCells="1">
                  <from>
                    <xdr:col>37</xdr:col>
                    <xdr:colOff>152400</xdr:colOff>
                    <xdr:row>19</xdr:row>
                    <xdr:rowOff>57150</xdr:rowOff>
                  </from>
                  <to>
                    <xdr:col>37</xdr:col>
                    <xdr:colOff>466725</xdr:colOff>
                    <xdr:row>19</xdr:row>
                    <xdr:rowOff>228600</xdr:rowOff>
                  </to>
                </anchor>
              </controlPr>
            </control>
          </mc:Choice>
        </mc:AlternateContent>
        <mc:AlternateContent xmlns:mc="http://schemas.openxmlformats.org/markup-compatibility/2006">
          <mc:Choice Requires="x14">
            <control shapeId="69650" r:id="rId21" name="Option Button 18">
              <controlPr defaultSize="0" autoFill="0" autoLine="0" autoPict="0">
                <anchor moveWithCells="1">
                  <from>
                    <xdr:col>37</xdr:col>
                    <xdr:colOff>514350</xdr:colOff>
                    <xdr:row>19</xdr:row>
                    <xdr:rowOff>57150</xdr:rowOff>
                  </from>
                  <to>
                    <xdr:col>37</xdr:col>
                    <xdr:colOff>838200</xdr:colOff>
                    <xdr:row>19</xdr:row>
                    <xdr:rowOff>228600</xdr:rowOff>
                  </to>
                </anchor>
              </controlPr>
            </control>
          </mc:Choice>
        </mc:AlternateContent>
        <mc:AlternateContent xmlns:mc="http://schemas.openxmlformats.org/markup-compatibility/2006">
          <mc:Choice Requires="x14">
            <control shapeId="69651" r:id="rId22" name="Option Button 19">
              <controlPr defaultSize="0" autoFill="0" autoLine="0" autoPict="0">
                <anchor moveWithCells="1">
                  <from>
                    <xdr:col>37</xdr:col>
                    <xdr:colOff>152400</xdr:colOff>
                    <xdr:row>20</xdr:row>
                    <xdr:rowOff>57150</xdr:rowOff>
                  </from>
                  <to>
                    <xdr:col>37</xdr:col>
                    <xdr:colOff>466725</xdr:colOff>
                    <xdr:row>20</xdr:row>
                    <xdr:rowOff>228600</xdr:rowOff>
                  </to>
                </anchor>
              </controlPr>
            </control>
          </mc:Choice>
        </mc:AlternateContent>
        <mc:AlternateContent xmlns:mc="http://schemas.openxmlformats.org/markup-compatibility/2006">
          <mc:Choice Requires="x14">
            <control shapeId="69652" r:id="rId23" name="Option Button 20">
              <controlPr defaultSize="0" autoFill="0" autoLine="0" autoPict="0">
                <anchor moveWithCells="1">
                  <from>
                    <xdr:col>37</xdr:col>
                    <xdr:colOff>514350</xdr:colOff>
                    <xdr:row>20</xdr:row>
                    <xdr:rowOff>57150</xdr:rowOff>
                  </from>
                  <to>
                    <xdr:col>37</xdr:col>
                    <xdr:colOff>838200</xdr:colOff>
                    <xdr:row>20</xdr:row>
                    <xdr:rowOff>228600</xdr:rowOff>
                  </to>
                </anchor>
              </controlPr>
            </control>
          </mc:Choice>
        </mc:AlternateContent>
        <mc:AlternateContent xmlns:mc="http://schemas.openxmlformats.org/markup-compatibility/2006">
          <mc:Choice Requires="x14">
            <control shapeId="69653" r:id="rId24" name="Option Button 21">
              <controlPr defaultSize="0" autoFill="0" autoLine="0" autoPict="0">
                <anchor moveWithCells="1">
                  <from>
                    <xdr:col>37</xdr:col>
                    <xdr:colOff>152400</xdr:colOff>
                    <xdr:row>21</xdr:row>
                    <xdr:rowOff>57150</xdr:rowOff>
                  </from>
                  <to>
                    <xdr:col>37</xdr:col>
                    <xdr:colOff>466725</xdr:colOff>
                    <xdr:row>21</xdr:row>
                    <xdr:rowOff>228600</xdr:rowOff>
                  </to>
                </anchor>
              </controlPr>
            </control>
          </mc:Choice>
        </mc:AlternateContent>
        <mc:AlternateContent xmlns:mc="http://schemas.openxmlformats.org/markup-compatibility/2006">
          <mc:Choice Requires="x14">
            <control shapeId="69654" r:id="rId25" name="Option Button 22">
              <controlPr defaultSize="0" autoFill="0" autoLine="0" autoPict="0">
                <anchor moveWithCells="1">
                  <from>
                    <xdr:col>37</xdr:col>
                    <xdr:colOff>514350</xdr:colOff>
                    <xdr:row>21</xdr:row>
                    <xdr:rowOff>57150</xdr:rowOff>
                  </from>
                  <to>
                    <xdr:col>37</xdr:col>
                    <xdr:colOff>838200</xdr:colOff>
                    <xdr:row>21</xdr:row>
                    <xdr:rowOff>228600</xdr:rowOff>
                  </to>
                </anchor>
              </controlPr>
            </control>
          </mc:Choice>
        </mc:AlternateContent>
        <mc:AlternateContent xmlns:mc="http://schemas.openxmlformats.org/markup-compatibility/2006">
          <mc:Choice Requires="x14">
            <control shapeId="69655" r:id="rId26" name="Option Button 23">
              <controlPr defaultSize="0" autoFill="0" autoLine="0" autoPict="0">
                <anchor moveWithCells="1">
                  <from>
                    <xdr:col>37</xdr:col>
                    <xdr:colOff>152400</xdr:colOff>
                    <xdr:row>22</xdr:row>
                    <xdr:rowOff>57150</xdr:rowOff>
                  </from>
                  <to>
                    <xdr:col>37</xdr:col>
                    <xdr:colOff>466725</xdr:colOff>
                    <xdr:row>22</xdr:row>
                    <xdr:rowOff>228600</xdr:rowOff>
                  </to>
                </anchor>
              </controlPr>
            </control>
          </mc:Choice>
        </mc:AlternateContent>
        <mc:AlternateContent xmlns:mc="http://schemas.openxmlformats.org/markup-compatibility/2006">
          <mc:Choice Requires="x14">
            <control shapeId="69656" r:id="rId27" name="Option Button 24">
              <controlPr defaultSize="0" autoFill="0" autoLine="0" autoPict="0">
                <anchor moveWithCells="1">
                  <from>
                    <xdr:col>37</xdr:col>
                    <xdr:colOff>514350</xdr:colOff>
                    <xdr:row>22</xdr:row>
                    <xdr:rowOff>57150</xdr:rowOff>
                  </from>
                  <to>
                    <xdr:col>37</xdr:col>
                    <xdr:colOff>838200</xdr:colOff>
                    <xdr:row>22</xdr:row>
                    <xdr:rowOff>228600</xdr:rowOff>
                  </to>
                </anchor>
              </controlPr>
            </control>
          </mc:Choice>
        </mc:AlternateContent>
        <mc:AlternateContent xmlns:mc="http://schemas.openxmlformats.org/markup-compatibility/2006">
          <mc:Choice Requires="x14">
            <control shapeId="69657" r:id="rId28" name="Option Button 25">
              <controlPr defaultSize="0" autoFill="0" autoLine="0" autoPict="0">
                <anchor moveWithCells="1">
                  <from>
                    <xdr:col>37</xdr:col>
                    <xdr:colOff>152400</xdr:colOff>
                    <xdr:row>23</xdr:row>
                    <xdr:rowOff>57150</xdr:rowOff>
                  </from>
                  <to>
                    <xdr:col>37</xdr:col>
                    <xdr:colOff>466725</xdr:colOff>
                    <xdr:row>23</xdr:row>
                    <xdr:rowOff>228600</xdr:rowOff>
                  </to>
                </anchor>
              </controlPr>
            </control>
          </mc:Choice>
        </mc:AlternateContent>
        <mc:AlternateContent xmlns:mc="http://schemas.openxmlformats.org/markup-compatibility/2006">
          <mc:Choice Requires="x14">
            <control shapeId="69658" r:id="rId29" name="Option Button 26">
              <controlPr defaultSize="0" autoFill="0" autoLine="0" autoPict="0">
                <anchor moveWithCells="1">
                  <from>
                    <xdr:col>37</xdr:col>
                    <xdr:colOff>514350</xdr:colOff>
                    <xdr:row>23</xdr:row>
                    <xdr:rowOff>57150</xdr:rowOff>
                  </from>
                  <to>
                    <xdr:col>37</xdr:col>
                    <xdr:colOff>838200</xdr:colOff>
                    <xdr:row>23</xdr:row>
                    <xdr:rowOff>228600</xdr:rowOff>
                  </to>
                </anchor>
              </controlPr>
            </control>
          </mc:Choice>
        </mc:AlternateContent>
        <mc:AlternateContent xmlns:mc="http://schemas.openxmlformats.org/markup-compatibility/2006">
          <mc:Choice Requires="x14">
            <control shapeId="69659" r:id="rId30" name="Option Button 27">
              <controlPr defaultSize="0" autoFill="0" autoLine="0" autoPict="0">
                <anchor moveWithCells="1">
                  <from>
                    <xdr:col>37</xdr:col>
                    <xdr:colOff>152400</xdr:colOff>
                    <xdr:row>24</xdr:row>
                    <xdr:rowOff>57150</xdr:rowOff>
                  </from>
                  <to>
                    <xdr:col>37</xdr:col>
                    <xdr:colOff>466725</xdr:colOff>
                    <xdr:row>24</xdr:row>
                    <xdr:rowOff>228600</xdr:rowOff>
                  </to>
                </anchor>
              </controlPr>
            </control>
          </mc:Choice>
        </mc:AlternateContent>
        <mc:AlternateContent xmlns:mc="http://schemas.openxmlformats.org/markup-compatibility/2006">
          <mc:Choice Requires="x14">
            <control shapeId="69660" r:id="rId31" name="Option Button 28">
              <controlPr defaultSize="0" autoFill="0" autoLine="0" autoPict="0">
                <anchor moveWithCells="1">
                  <from>
                    <xdr:col>37</xdr:col>
                    <xdr:colOff>514350</xdr:colOff>
                    <xdr:row>24</xdr:row>
                    <xdr:rowOff>57150</xdr:rowOff>
                  </from>
                  <to>
                    <xdr:col>37</xdr:col>
                    <xdr:colOff>838200</xdr:colOff>
                    <xdr:row>24</xdr:row>
                    <xdr:rowOff>228600</xdr:rowOff>
                  </to>
                </anchor>
              </controlPr>
            </control>
          </mc:Choice>
        </mc:AlternateContent>
        <mc:AlternateContent xmlns:mc="http://schemas.openxmlformats.org/markup-compatibility/2006">
          <mc:Choice Requires="x14">
            <control shapeId="69661" r:id="rId32" name="Option Button 29">
              <controlPr defaultSize="0" autoFill="0" autoLine="0" autoPict="0">
                <anchor moveWithCells="1">
                  <from>
                    <xdr:col>37</xdr:col>
                    <xdr:colOff>152400</xdr:colOff>
                    <xdr:row>25</xdr:row>
                    <xdr:rowOff>57150</xdr:rowOff>
                  </from>
                  <to>
                    <xdr:col>37</xdr:col>
                    <xdr:colOff>466725</xdr:colOff>
                    <xdr:row>25</xdr:row>
                    <xdr:rowOff>228600</xdr:rowOff>
                  </to>
                </anchor>
              </controlPr>
            </control>
          </mc:Choice>
        </mc:AlternateContent>
        <mc:AlternateContent xmlns:mc="http://schemas.openxmlformats.org/markup-compatibility/2006">
          <mc:Choice Requires="x14">
            <control shapeId="69662" r:id="rId33" name="Option Button 30">
              <controlPr defaultSize="0" autoFill="0" autoLine="0" autoPict="0">
                <anchor moveWithCells="1">
                  <from>
                    <xdr:col>37</xdr:col>
                    <xdr:colOff>514350</xdr:colOff>
                    <xdr:row>25</xdr:row>
                    <xdr:rowOff>57150</xdr:rowOff>
                  </from>
                  <to>
                    <xdr:col>37</xdr:col>
                    <xdr:colOff>838200</xdr:colOff>
                    <xdr:row>25</xdr:row>
                    <xdr:rowOff>228600</xdr:rowOff>
                  </to>
                </anchor>
              </controlPr>
            </control>
          </mc:Choice>
        </mc:AlternateContent>
        <mc:AlternateContent xmlns:mc="http://schemas.openxmlformats.org/markup-compatibility/2006">
          <mc:Choice Requires="x14">
            <control shapeId="69663" r:id="rId34" name="Option Button 31">
              <controlPr defaultSize="0" autoFill="0" autoLine="0" autoPict="0">
                <anchor moveWithCells="1">
                  <from>
                    <xdr:col>41</xdr:col>
                    <xdr:colOff>323850</xdr:colOff>
                    <xdr:row>11</xdr:row>
                    <xdr:rowOff>57150</xdr:rowOff>
                  </from>
                  <to>
                    <xdr:col>41</xdr:col>
                    <xdr:colOff>647700</xdr:colOff>
                    <xdr:row>11</xdr:row>
                    <xdr:rowOff>228600</xdr:rowOff>
                  </to>
                </anchor>
              </controlPr>
            </control>
          </mc:Choice>
        </mc:AlternateContent>
        <mc:AlternateContent xmlns:mc="http://schemas.openxmlformats.org/markup-compatibility/2006">
          <mc:Choice Requires="x14">
            <control shapeId="69664" r:id="rId35" name="Option Button 32">
              <controlPr defaultSize="0" autoFill="0" autoLine="0" autoPict="0">
                <anchor moveWithCells="1">
                  <from>
                    <xdr:col>41</xdr:col>
                    <xdr:colOff>685800</xdr:colOff>
                    <xdr:row>11</xdr:row>
                    <xdr:rowOff>57150</xdr:rowOff>
                  </from>
                  <to>
                    <xdr:col>41</xdr:col>
                    <xdr:colOff>1009650</xdr:colOff>
                    <xdr:row>11</xdr:row>
                    <xdr:rowOff>228600</xdr:rowOff>
                  </to>
                </anchor>
              </controlPr>
            </control>
          </mc:Choice>
        </mc:AlternateContent>
        <mc:AlternateContent xmlns:mc="http://schemas.openxmlformats.org/markup-compatibility/2006">
          <mc:Choice Requires="x14">
            <control shapeId="69665" r:id="rId36" name="Option Button 33">
              <controlPr defaultSize="0" autoFill="0" autoLine="0" autoPict="0">
                <anchor moveWithCells="1">
                  <from>
                    <xdr:col>37</xdr:col>
                    <xdr:colOff>152400</xdr:colOff>
                    <xdr:row>26</xdr:row>
                    <xdr:rowOff>57150</xdr:rowOff>
                  </from>
                  <to>
                    <xdr:col>37</xdr:col>
                    <xdr:colOff>466725</xdr:colOff>
                    <xdr:row>26</xdr:row>
                    <xdr:rowOff>228600</xdr:rowOff>
                  </to>
                </anchor>
              </controlPr>
            </control>
          </mc:Choice>
        </mc:AlternateContent>
        <mc:AlternateContent xmlns:mc="http://schemas.openxmlformats.org/markup-compatibility/2006">
          <mc:Choice Requires="x14">
            <control shapeId="69666" r:id="rId37" name="Option Button 34">
              <controlPr defaultSize="0" autoFill="0" autoLine="0" autoPict="0">
                <anchor moveWithCells="1">
                  <from>
                    <xdr:col>37</xdr:col>
                    <xdr:colOff>514350</xdr:colOff>
                    <xdr:row>26</xdr:row>
                    <xdr:rowOff>57150</xdr:rowOff>
                  </from>
                  <to>
                    <xdr:col>37</xdr:col>
                    <xdr:colOff>838200</xdr:colOff>
                    <xdr:row>26</xdr:row>
                    <xdr:rowOff>228600</xdr:rowOff>
                  </to>
                </anchor>
              </controlPr>
            </control>
          </mc:Choice>
        </mc:AlternateContent>
        <mc:AlternateContent xmlns:mc="http://schemas.openxmlformats.org/markup-compatibility/2006">
          <mc:Choice Requires="x14">
            <control shapeId="69667" r:id="rId38" name="Option Button 35">
              <controlPr defaultSize="0" autoFill="0" autoLine="0" autoPict="0">
                <anchor moveWithCells="1">
                  <from>
                    <xdr:col>37</xdr:col>
                    <xdr:colOff>152400</xdr:colOff>
                    <xdr:row>27</xdr:row>
                    <xdr:rowOff>57150</xdr:rowOff>
                  </from>
                  <to>
                    <xdr:col>37</xdr:col>
                    <xdr:colOff>466725</xdr:colOff>
                    <xdr:row>27</xdr:row>
                    <xdr:rowOff>228600</xdr:rowOff>
                  </to>
                </anchor>
              </controlPr>
            </control>
          </mc:Choice>
        </mc:AlternateContent>
        <mc:AlternateContent xmlns:mc="http://schemas.openxmlformats.org/markup-compatibility/2006">
          <mc:Choice Requires="x14">
            <control shapeId="69668" r:id="rId39" name="Option Button 36">
              <controlPr defaultSize="0" autoFill="0" autoLine="0" autoPict="0">
                <anchor moveWithCells="1">
                  <from>
                    <xdr:col>37</xdr:col>
                    <xdr:colOff>514350</xdr:colOff>
                    <xdr:row>27</xdr:row>
                    <xdr:rowOff>57150</xdr:rowOff>
                  </from>
                  <to>
                    <xdr:col>37</xdr:col>
                    <xdr:colOff>838200</xdr:colOff>
                    <xdr:row>27</xdr:row>
                    <xdr:rowOff>228600</xdr:rowOff>
                  </to>
                </anchor>
              </controlPr>
            </control>
          </mc:Choice>
        </mc:AlternateContent>
        <mc:AlternateContent xmlns:mc="http://schemas.openxmlformats.org/markup-compatibility/2006">
          <mc:Choice Requires="x14">
            <control shapeId="69669" r:id="rId40" name="Option Button 37">
              <controlPr defaultSize="0" autoFill="0" autoLine="0" autoPict="0">
                <anchor moveWithCells="1">
                  <from>
                    <xdr:col>37</xdr:col>
                    <xdr:colOff>152400</xdr:colOff>
                    <xdr:row>28</xdr:row>
                    <xdr:rowOff>57150</xdr:rowOff>
                  </from>
                  <to>
                    <xdr:col>37</xdr:col>
                    <xdr:colOff>466725</xdr:colOff>
                    <xdr:row>28</xdr:row>
                    <xdr:rowOff>228600</xdr:rowOff>
                  </to>
                </anchor>
              </controlPr>
            </control>
          </mc:Choice>
        </mc:AlternateContent>
        <mc:AlternateContent xmlns:mc="http://schemas.openxmlformats.org/markup-compatibility/2006">
          <mc:Choice Requires="x14">
            <control shapeId="69670" r:id="rId41" name="Option Button 38">
              <controlPr defaultSize="0" autoFill="0" autoLine="0" autoPict="0">
                <anchor moveWithCells="1">
                  <from>
                    <xdr:col>37</xdr:col>
                    <xdr:colOff>514350</xdr:colOff>
                    <xdr:row>28</xdr:row>
                    <xdr:rowOff>57150</xdr:rowOff>
                  </from>
                  <to>
                    <xdr:col>37</xdr:col>
                    <xdr:colOff>838200</xdr:colOff>
                    <xdr:row>28</xdr:row>
                    <xdr:rowOff>228600</xdr:rowOff>
                  </to>
                </anchor>
              </controlPr>
            </control>
          </mc:Choice>
        </mc:AlternateContent>
        <mc:AlternateContent xmlns:mc="http://schemas.openxmlformats.org/markup-compatibility/2006">
          <mc:Choice Requires="x14">
            <control shapeId="69671" r:id="rId42" name="Option Button 39">
              <controlPr defaultSize="0" autoFill="0" autoLine="0" autoPict="0">
                <anchor moveWithCells="1">
                  <from>
                    <xdr:col>37</xdr:col>
                    <xdr:colOff>152400</xdr:colOff>
                    <xdr:row>29</xdr:row>
                    <xdr:rowOff>57150</xdr:rowOff>
                  </from>
                  <to>
                    <xdr:col>37</xdr:col>
                    <xdr:colOff>466725</xdr:colOff>
                    <xdr:row>29</xdr:row>
                    <xdr:rowOff>228600</xdr:rowOff>
                  </to>
                </anchor>
              </controlPr>
            </control>
          </mc:Choice>
        </mc:AlternateContent>
        <mc:AlternateContent xmlns:mc="http://schemas.openxmlformats.org/markup-compatibility/2006">
          <mc:Choice Requires="x14">
            <control shapeId="69672" r:id="rId43" name="Option Button 40">
              <controlPr defaultSize="0" autoFill="0" autoLine="0" autoPict="0">
                <anchor moveWithCells="1">
                  <from>
                    <xdr:col>37</xdr:col>
                    <xdr:colOff>514350</xdr:colOff>
                    <xdr:row>29</xdr:row>
                    <xdr:rowOff>57150</xdr:rowOff>
                  </from>
                  <to>
                    <xdr:col>37</xdr:col>
                    <xdr:colOff>838200</xdr:colOff>
                    <xdr:row>29</xdr:row>
                    <xdr:rowOff>228600</xdr:rowOff>
                  </to>
                </anchor>
              </controlPr>
            </control>
          </mc:Choice>
        </mc:AlternateContent>
        <mc:AlternateContent xmlns:mc="http://schemas.openxmlformats.org/markup-compatibility/2006">
          <mc:Choice Requires="x14">
            <control shapeId="69673" r:id="rId44" name="Option Button 41">
              <controlPr defaultSize="0" autoFill="0" autoLine="0" autoPict="0">
                <anchor moveWithCells="1">
                  <from>
                    <xdr:col>37</xdr:col>
                    <xdr:colOff>152400</xdr:colOff>
                    <xdr:row>30</xdr:row>
                    <xdr:rowOff>57150</xdr:rowOff>
                  </from>
                  <to>
                    <xdr:col>37</xdr:col>
                    <xdr:colOff>466725</xdr:colOff>
                    <xdr:row>30</xdr:row>
                    <xdr:rowOff>228600</xdr:rowOff>
                  </to>
                </anchor>
              </controlPr>
            </control>
          </mc:Choice>
        </mc:AlternateContent>
        <mc:AlternateContent xmlns:mc="http://schemas.openxmlformats.org/markup-compatibility/2006">
          <mc:Choice Requires="x14">
            <control shapeId="69674" r:id="rId45" name="Option Button 42">
              <controlPr defaultSize="0" autoFill="0" autoLine="0" autoPict="0">
                <anchor moveWithCells="1">
                  <from>
                    <xdr:col>37</xdr:col>
                    <xdr:colOff>514350</xdr:colOff>
                    <xdr:row>30</xdr:row>
                    <xdr:rowOff>57150</xdr:rowOff>
                  </from>
                  <to>
                    <xdr:col>37</xdr:col>
                    <xdr:colOff>838200</xdr:colOff>
                    <xdr:row>30</xdr:row>
                    <xdr:rowOff>228600</xdr:rowOff>
                  </to>
                </anchor>
              </controlPr>
            </control>
          </mc:Choice>
        </mc:AlternateContent>
        <mc:AlternateContent xmlns:mc="http://schemas.openxmlformats.org/markup-compatibility/2006">
          <mc:Choice Requires="x14">
            <control shapeId="69675" r:id="rId46" name="Option Button 43">
              <controlPr defaultSize="0" autoFill="0" autoLine="0" autoPict="0">
                <anchor moveWithCells="1">
                  <from>
                    <xdr:col>37</xdr:col>
                    <xdr:colOff>152400</xdr:colOff>
                    <xdr:row>31</xdr:row>
                    <xdr:rowOff>57150</xdr:rowOff>
                  </from>
                  <to>
                    <xdr:col>37</xdr:col>
                    <xdr:colOff>466725</xdr:colOff>
                    <xdr:row>31</xdr:row>
                    <xdr:rowOff>228600</xdr:rowOff>
                  </to>
                </anchor>
              </controlPr>
            </control>
          </mc:Choice>
        </mc:AlternateContent>
        <mc:AlternateContent xmlns:mc="http://schemas.openxmlformats.org/markup-compatibility/2006">
          <mc:Choice Requires="x14">
            <control shapeId="69676" r:id="rId47" name="Option Button 44">
              <controlPr defaultSize="0" autoFill="0" autoLine="0" autoPict="0">
                <anchor moveWithCells="1">
                  <from>
                    <xdr:col>37</xdr:col>
                    <xdr:colOff>514350</xdr:colOff>
                    <xdr:row>31</xdr:row>
                    <xdr:rowOff>57150</xdr:rowOff>
                  </from>
                  <to>
                    <xdr:col>37</xdr:col>
                    <xdr:colOff>838200</xdr:colOff>
                    <xdr:row>31</xdr:row>
                    <xdr:rowOff>228600</xdr:rowOff>
                  </to>
                </anchor>
              </controlPr>
            </control>
          </mc:Choice>
        </mc:AlternateContent>
        <mc:AlternateContent xmlns:mc="http://schemas.openxmlformats.org/markup-compatibility/2006">
          <mc:Choice Requires="x14">
            <control shapeId="69677" r:id="rId48" name="Option Button 45">
              <controlPr defaultSize="0" autoFill="0" autoLine="0" autoPict="0">
                <anchor moveWithCells="1">
                  <from>
                    <xdr:col>37</xdr:col>
                    <xdr:colOff>152400</xdr:colOff>
                    <xdr:row>32</xdr:row>
                    <xdr:rowOff>57150</xdr:rowOff>
                  </from>
                  <to>
                    <xdr:col>37</xdr:col>
                    <xdr:colOff>466725</xdr:colOff>
                    <xdr:row>32</xdr:row>
                    <xdr:rowOff>228600</xdr:rowOff>
                  </to>
                </anchor>
              </controlPr>
            </control>
          </mc:Choice>
        </mc:AlternateContent>
        <mc:AlternateContent xmlns:mc="http://schemas.openxmlformats.org/markup-compatibility/2006">
          <mc:Choice Requires="x14">
            <control shapeId="69678" r:id="rId49" name="Option Button 46">
              <controlPr defaultSize="0" autoFill="0" autoLine="0" autoPict="0">
                <anchor moveWithCells="1">
                  <from>
                    <xdr:col>37</xdr:col>
                    <xdr:colOff>514350</xdr:colOff>
                    <xdr:row>32</xdr:row>
                    <xdr:rowOff>57150</xdr:rowOff>
                  </from>
                  <to>
                    <xdr:col>37</xdr:col>
                    <xdr:colOff>838200</xdr:colOff>
                    <xdr:row>32</xdr:row>
                    <xdr:rowOff>228600</xdr:rowOff>
                  </to>
                </anchor>
              </controlPr>
            </control>
          </mc:Choice>
        </mc:AlternateContent>
        <mc:AlternateContent xmlns:mc="http://schemas.openxmlformats.org/markup-compatibility/2006">
          <mc:Choice Requires="x14">
            <control shapeId="69679" r:id="rId50" name="Option Button 47">
              <controlPr defaultSize="0" autoFill="0" autoLine="0" autoPict="0">
                <anchor moveWithCells="1">
                  <from>
                    <xdr:col>37</xdr:col>
                    <xdr:colOff>152400</xdr:colOff>
                    <xdr:row>33</xdr:row>
                    <xdr:rowOff>57150</xdr:rowOff>
                  </from>
                  <to>
                    <xdr:col>37</xdr:col>
                    <xdr:colOff>466725</xdr:colOff>
                    <xdr:row>33</xdr:row>
                    <xdr:rowOff>228600</xdr:rowOff>
                  </to>
                </anchor>
              </controlPr>
            </control>
          </mc:Choice>
        </mc:AlternateContent>
        <mc:AlternateContent xmlns:mc="http://schemas.openxmlformats.org/markup-compatibility/2006">
          <mc:Choice Requires="x14">
            <control shapeId="69680" r:id="rId51" name="Option Button 48">
              <controlPr defaultSize="0" autoFill="0" autoLine="0" autoPict="0">
                <anchor moveWithCells="1">
                  <from>
                    <xdr:col>37</xdr:col>
                    <xdr:colOff>514350</xdr:colOff>
                    <xdr:row>33</xdr:row>
                    <xdr:rowOff>57150</xdr:rowOff>
                  </from>
                  <to>
                    <xdr:col>37</xdr:col>
                    <xdr:colOff>838200</xdr:colOff>
                    <xdr:row>33</xdr:row>
                    <xdr:rowOff>228600</xdr:rowOff>
                  </to>
                </anchor>
              </controlPr>
            </control>
          </mc:Choice>
        </mc:AlternateContent>
        <mc:AlternateContent xmlns:mc="http://schemas.openxmlformats.org/markup-compatibility/2006">
          <mc:Choice Requires="x14">
            <control shapeId="69681" r:id="rId52" name="Option Button 49">
              <controlPr defaultSize="0" autoFill="0" autoLine="0" autoPict="0">
                <anchor moveWithCells="1">
                  <from>
                    <xdr:col>37</xdr:col>
                    <xdr:colOff>152400</xdr:colOff>
                    <xdr:row>34</xdr:row>
                    <xdr:rowOff>57150</xdr:rowOff>
                  </from>
                  <to>
                    <xdr:col>37</xdr:col>
                    <xdr:colOff>466725</xdr:colOff>
                    <xdr:row>34</xdr:row>
                    <xdr:rowOff>228600</xdr:rowOff>
                  </to>
                </anchor>
              </controlPr>
            </control>
          </mc:Choice>
        </mc:AlternateContent>
        <mc:AlternateContent xmlns:mc="http://schemas.openxmlformats.org/markup-compatibility/2006">
          <mc:Choice Requires="x14">
            <control shapeId="69682" r:id="rId53" name="Option Button 50">
              <controlPr defaultSize="0" autoFill="0" autoLine="0" autoPict="0">
                <anchor moveWithCells="1">
                  <from>
                    <xdr:col>37</xdr:col>
                    <xdr:colOff>514350</xdr:colOff>
                    <xdr:row>34</xdr:row>
                    <xdr:rowOff>57150</xdr:rowOff>
                  </from>
                  <to>
                    <xdr:col>37</xdr:col>
                    <xdr:colOff>838200</xdr:colOff>
                    <xdr:row>34</xdr:row>
                    <xdr:rowOff>228600</xdr:rowOff>
                  </to>
                </anchor>
              </controlPr>
            </control>
          </mc:Choice>
        </mc:AlternateContent>
        <mc:AlternateContent xmlns:mc="http://schemas.openxmlformats.org/markup-compatibility/2006">
          <mc:Choice Requires="x14">
            <control shapeId="69683" r:id="rId54" name="Option Button 51">
              <controlPr defaultSize="0" autoFill="0" autoLine="0" autoPict="0">
                <anchor moveWithCells="1">
                  <from>
                    <xdr:col>37</xdr:col>
                    <xdr:colOff>152400</xdr:colOff>
                    <xdr:row>35</xdr:row>
                    <xdr:rowOff>57150</xdr:rowOff>
                  </from>
                  <to>
                    <xdr:col>37</xdr:col>
                    <xdr:colOff>466725</xdr:colOff>
                    <xdr:row>35</xdr:row>
                    <xdr:rowOff>228600</xdr:rowOff>
                  </to>
                </anchor>
              </controlPr>
            </control>
          </mc:Choice>
        </mc:AlternateContent>
        <mc:AlternateContent xmlns:mc="http://schemas.openxmlformats.org/markup-compatibility/2006">
          <mc:Choice Requires="x14">
            <control shapeId="69684" r:id="rId55" name="Option Button 52">
              <controlPr defaultSize="0" autoFill="0" autoLine="0" autoPict="0">
                <anchor moveWithCells="1">
                  <from>
                    <xdr:col>37</xdr:col>
                    <xdr:colOff>514350</xdr:colOff>
                    <xdr:row>35</xdr:row>
                    <xdr:rowOff>57150</xdr:rowOff>
                  </from>
                  <to>
                    <xdr:col>37</xdr:col>
                    <xdr:colOff>838200</xdr:colOff>
                    <xdr:row>35</xdr:row>
                    <xdr:rowOff>228600</xdr:rowOff>
                  </to>
                </anchor>
              </controlPr>
            </control>
          </mc:Choice>
        </mc:AlternateContent>
        <mc:AlternateContent xmlns:mc="http://schemas.openxmlformats.org/markup-compatibility/2006">
          <mc:Choice Requires="x14">
            <control shapeId="69685" r:id="rId56" name="Option Button 53">
              <controlPr defaultSize="0" autoFill="0" autoLine="0" autoPict="0">
                <anchor moveWithCells="1">
                  <from>
                    <xdr:col>37</xdr:col>
                    <xdr:colOff>152400</xdr:colOff>
                    <xdr:row>36</xdr:row>
                    <xdr:rowOff>57150</xdr:rowOff>
                  </from>
                  <to>
                    <xdr:col>37</xdr:col>
                    <xdr:colOff>466725</xdr:colOff>
                    <xdr:row>36</xdr:row>
                    <xdr:rowOff>228600</xdr:rowOff>
                  </to>
                </anchor>
              </controlPr>
            </control>
          </mc:Choice>
        </mc:AlternateContent>
        <mc:AlternateContent xmlns:mc="http://schemas.openxmlformats.org/markup-compatibility/2006">
          <mc:Choice Requires="x14">
            <control shapeId="69686" r:id="rId57" name="Option Button 54">
              <controlPr defaultSize="0" autoFill="0" autoLine="0" autoPict="0">
                <anchor moveWithCells="1">
                  <from>
                    <xdr:col>37</xdr:col>
                    <xdr:colOff>514350</xdr:colOff>
                    <xdr:row>36</xdr:row>
                    <xdr:rowOff>57150</xdr:rowOff>
                  </from>
                  <to>
                    <xdr:col>37</xdr:col>
                    <xdr:colOff>838200</xdr:colOff>
                    <xdr:row>36</xdr:row>
                    <xdr:rowOff>228600</xdr:rowOff>
                  </to>
                </anchor>
              </controlPr>
            </control>
          </mc:Choice>
        </mc:AlternateContent>
        <mc:AlternateContent xmlns:mc="http://schemas.openxmlformats.org/markup-compatibility/2006">
          <mc:Choice Requires="x14">
            <control shapeId="69687" r:id="rId58" name="Option Button 55">
              <controlPr defaultSize="0" autoFill="0" autoLine="0" autoPict="0">
                <anchor moveWithCells="1">
                  <from>
                    <xdr:col>37</xdr:col>
                    <xdr:colOff>152400</xdr:colOff>
                    <xdr:row>37</xdr:row>
                    <xdr:rowOff>57150</xdr:rowOff>
                  </from>
                  <to>
                    <xdr:col>37</xdr:col>
                    <xdr:colOff>466725</xdr:colOff>
                    <xdr:row>37</xdr:row>
                    <xdr:rowOff>228600</xdr:rowOff>
                  </to>
                </anchor>
              </controlPr>
            </control>
          </mc:Choice>
        </mc:AlternateContent>
        <mc:AlternateContent xmlns:mc="http://schemas.openxmlformats.org/markup-compatibility/2006">
          <mc:Choice Requires="x14">
            <control shapeId="69688" r:id="rId59" name="Option Button 56">
              <controlPr defaultSize="0" autoFill="0" autoLine="0" autoPict="0">
                <anchor moveWithCells="1">
                  <from>
                    <xdr:col>37</xdr:col>
                    <xdr:colOff>514350</xdr:colOff>
                    <xdr:row>37</xdr:row>
                    <xdr:rowOff>57150</xdr:rowOff>
                  </from>
                  <to>
                    <xdr:col>37</xdr:col>
                    <xdr:colOff>838200</xdr:colOff>
                    <xdr:row>37</xdr:row>
                    <xdr:rowOff>228600</xdr:rowOff>
                  </to>
                </anchor>
              </controlPr>
            </control>
          </mc:Choice>
        </mc:AlternateContent>
        <mc:AlternateContent xmlns:mc="http://schemas.openxmlformats.org/markup-compatibility/2006">
          <mc:Choice Requires="x14">
            <control shapeId="69689" r:id="rId60" name="Option Button 57">
              <controlPr defaultSize="0" autoFill="0" autoLine="0" autoPict="0">
                <anchor moveWithCells="1">
                  <from>
                    <xdr:col>37</xdr:col>
                    <xdr:colOff>152400</xdr:colOff>
                    <xdr:row>38</xdr:row>
                    <xdr:rowOff>57150</xdr:rowOff>
                  </from>
                  <to>
                    <xdr:col>37</xdr:col>
                    <xdr:colOff>466725</xdr:colOff>
                    <xdr:row>38</xdr:row>
                    <xdr:rowOff>228600</xdr:rowOff>
                  </to>
                </anchor>
              </controlPr>
            </control>
          </mc:Choice>
        </mc:AlternateContent>
        <mc:AlternateContent xmlns:mc="http://schemas.openxmlformats.org/markup-compatibility/2006">
          <mc:Choice Requires="x14">
            <control shapeId="69690" r:id="rId61" name="Option Button 58">
              <controlPr defaultSize="0" autoFill="0" autoLine="0" autoPict="0">
                <anchor moveWithCells="1">
                  <from>
                    <xdr:col>37</xdr:col>
                    <xdr:colOff>514350</xdr:colOff>
                    <xdr:row>38</xdr:row>
                    <xdr:rowOff>57150</xdr:rowOff>
                  </from>
                  <to>
                    <xdr:col>37</xdr:col>
                    <xdr:colOff>838200</xdr:colOff>
                    <xdr:row>38</xdr:row>
                    <xdr:rowOff>228600</xdr:rowOff>
                  </to>
                </anchor>
              </controlPr>
            </control>
          </mc:Choice>
        </mc:AlternateContent>
        <mc:AlternateContent xmlns:mc="http://schemas.openxmlformats.org/markup-compatibility/2006">
          <mc:Choice Requires="x14">
            <control shapeId="69691" r:id="rId62" name="Option Button 59">
              <controlPr defaultSize="0" autoFill="0" autoLine="0" autoPict="0">
                <anchor moveWithCells="1">
                  <from>
                    <xdr:col>37</xdr:col>
                    <xdr:colOff>152400</xdr:colOff>
                    <xdr:row>39</xdr:row>
                    <xdr:rowOff>57150</xdr:rowOff>
                  </from>
                  <to>
                    <xdr:col>37</xdr:col>
                    <xdr:colOff>466725</xdr:colOff>
                    <xdr:row>39</xdr:row>
                    <xdr:rowOff>228600</xdr:rowOff>
                  </to>
                </anchor>
              </controlPr>
            </control>
          </mc:Choice>
        </mc:AlternateContent>
        <mc:AlternateContent xmlns:mc="http://schemas.openxmlformats.org/markup-compatibility/2006">
          <mc:Choice Requires="x14">
            <control shapeId="69692" r:id="rId63" name="Option Button 60">
              <controlPr defaultSize="0" autoFill="0" autoLine="0" autoPict="0">
                <anchor moveWithCells="1">
                  <from>
                    <xdr:col>37</xdr:col>
                    <xdr:colOff>514350</xdr:colOff>
                    <xdr:row>39</xdr:row>
                    <xdr:rowOff>57150</xdr:rowOff>
                  </from>
                  <to>
                    <xdr:col>37</xdr:col>
                    <xdr:colOff>838200</xdr:colOff>
                    <xdr:row>39</xdr:row>
                    <xdr:rowOff>228600</xdr:rowOff>
                  </to>
                </anchor>
              </controlPr>
            </control>
          </mc:Choice>
        </mc:AlternateContent>
        <mc:AlternateContent xmlns:mc="http://schemas.openxmlformats.org/markup-compatibility/2006">
          <mc:Choice Requires="x14">
            <control shapeId="69693" r:id="rId64" name="Option Button 61">
              <controlPr defaultSize="0" autoFill="0" autoLine="0" autoPict="0">
                <anchor moveWithCells="1">
                  <from>
                    <xdr:col>37</xdr:col>
                    <xdr:colOff>152400</xdr:colOff>
                    <xdr:row>40</xdr:row>
                    <xdr:rowOff>57150</xdr:rowOff>
                  </from>
                  <to>
                    <xdr:col>37</xdr:col>
                    <xdr:colOff>466725</xdr:colOff>
                    <xdr:row>40</xdr:row>
                    <xdr:rowOff>228600</xdr:rowOff>
                  </to>
                </anchor>
              </controlPr>
            </control>
          </mc:Choice>
        </mc:AlternateContent>
        <mc:AlternateContent xmlns:mc="http://schemas.openxmlformats.org/markup-compatibility/2006">
          <mc:Choice Requires="x14">
            <control shapeId="69694" r:id="rId65" name="Option Button 62">
              <controlPr defaultSize="0" autoFill="0" autoLine="0" autoPict="0">
                <anchor moveWithCells="1">
                  <from>
                    <xdr:col>37</xdr:col>
                    <xdr:colOff>514350</xdr:colOff>
                    <xdr:row>40</xdr:row>
                    <xdr:rowOff>57150</xdr:rowOff>
                  </from>
                  <to>
                    <xdr:col>37</xdr:col>
                    <xdr:colOff>838200</xdr:colOff>
                    <xdr:row>40</xdr:row>
                    <xdr:rowOff>228600</xdr:rowOff>
                  </to>
                </anchor>
              </controlPr>
            </control>
          </mc:Choice>
        </mc:AlternateContent>
        <mc:AlternateContent xmlns:mc="http://schemas.openxmlformats.org/markup-compatibility/2006">
          <mc:Choice Requires="x14">
            <control shapeId="69695" r:id="rId66" name="Option Button 63">
              <controlPr defaultSize="0" autoFill="0" autoLine="0" autoPict="0">
                <anchor moveWithCells="1">
                  <from>
                    <xdr:col>37</xdr:col>
                    <xdr:colOff>152400</xdr:colOff>
                    <xdr:row>41</xdr:row>
                    <xdr:rowOff>57150</xdr:rowOff>
                  </from>
                  <to>
                    <xdr:col>37</xdr:col>
                    <xdr:colOff>466725</xdr:colOff>
                    <xdr:row>41</xdr:row>
                    <xdr:rowOff>228600</xdr:rowOff>
                  </to>
                </anchor>
              </controlPr>
            </control>
          </mc:Choice>
        </mc:AlternateContent>
        <mc:AlternateContent xmlns:mc="http://schemas.openxmlformats.org/markup-compatibility/2006">
          <mc:Choice Requires="x14">
            <control shapeId="69696" r:id="rId67" name="Option Button 64">
              <controlPr defaultSize="0" autoFill="0" autoLine="0" autoPict="0">
                <anchor moveWithCells="1">
                  <from>
                    <xdr:col>37</xdr:col>
                    <xdr:colOff>514350</xdr:colOff>
                    <xdr:row>41</xdr:row>
                    <xdr:rowOff>57150</xdr:rowOff>
                  </from>
                  <to>
                    <xdr:col>37</xdr:col>
                    <xdr:colOff>838200</xdr:colOff>
                    <xdr:row>41</xdr:row>
                    <xdr:rowOff>228600</xdr:rowOff>
                  </to>
                </anchor>
              </controlPr>
            </control>
          </mc:Choice>
        </mc:AlternateContent>
        <mc:AlternateContent xmlns:mc="http://schemas.openxmlformats.org/markup-compatibility/2006">
          <mc:Choice Requires="x14">
            <control shapeId="69697" r:id="rId68" name="Option Button 65">
              <controlPr defaultSize="0" autoFill="0" autoLine="0" autoPict="0">
                <anchor moveWithCells="1">
                  <from>
                    <xdr:col>37</xdr:col>
                    <xdr:colOff>152400</xdr:colOff>
                    <xdr:row>42</xdr:row>
                    <xdr:rowOff>57150</xdr:rowOff>
                  </from>
                  <to>
                    <xdr:col>37</xdr:col>
                    <xdr:colOff>466725</xdr:colOff>
                    <xdr:row>42</xdr:row>
                    <xdr:rowOff>228600</xdr:rowOff>
                  </to>
                </anchor>
              </controlPr>
            </control>
          </mc:Choice>
        </mc:AlternateContent>
        <mc:AlternateContent xmlns:mc="http://schemas.openxmlformats.org/markup-compatibility/2006">
          <mc:Choice Requires="x14">
            <control shapeId="69698" r:id="rId69" name="Option Button 66">
              <controlPr defaultSize="0" autoFill="0" autoLine="0" autoPict="0">
                <anchor moveWithCells="1">
                  <from>
                    <xdr:col>37</xdr:col>
                    <xdr:colOff>514350</xdr:colOff>
                    <xdr:row>42</xdr:row>
                    <xdr:rowOff>57150</xdr:rowOff>
                  </from>
                  <to>
                    <xdr:col>37</xdr:col>
                    <xdr:colOff>838200</xdr:colOff>
                    <xdr:row>42</xdr:row>
                    <xdr:rowOff>228600</xdr:rowOff>
                  </to>
                </anchor>
              </controlPr>
            </control>
          </mc:Choice>
        </mc:AlternateContent>
        <mc:AlternateContent xmlns:mc="http://schemas.openxmlformats.org/markup-compatibility/2006">
          <mc:Choice Requires="x14">
            <control shapeId="69699" r:id="rId70" name="Option Button 67">
              <controlPr defaultSize="0" autoFill="0" autoLine="0" autoPict="0">
                <anchor moveWithCells="1">
                  <from>
                    <xdr:col>37</xdr:col>
                    <xdr:colOff>152400</xdr:colOff>
                    <xdr:row>43</xdr:row>
                    <xdr:rowOff>57150</xdr:rowOff>
                  </from>
                  <to>
                    <xdr:col>37</xdr:col>
                    <xdr:colOff>466725</xdr:colOff>
                    <xdr:row>43</xdr:row>
                    <xdr:rowOff>228600</xdr:rowOff>
                  </to>
                </anchor>
              </controlPr>
            </control>
          </mc:Choice>
        </mc:AlternateContent>
        <mc:AlternateContent xmlns:mc="http://schemas.openxmlformats.org/markup-compatibility/2006">
          <mc:Choice Requires="x14">
            <control shapeId="69700" r:id="rId71" name="Option Button 68">
              <controlPr defaultSize="0" autoFill="0" autoLine="0" autoPict="0">
                <anchor moveWithCells="1">
                  <from>
                    <xdr:col>37</xdr:col>
                    <xdr:colOff>514350</xdr:colOff>
                    <xdr:row>43</xdr:row>
                    <xdr:rowOff>57150</xdr:rowOff>
                  </from>
                  <to>
                    <xdr:col>37</xdr:col>
                    <xdr:colOff>838200</xdr:colOff>
                    <xdr:row>43</xdr:row>
                    <xdr:rowOff>228600</xdr:rowOff>
                  </to>
                </anchor>
              </controlPr>
            </control>
          </mc:Choice>
        </mc:AlternateContent>
        <mc:AlternateContent xmlns:mc="http://schemas.openxmlformats.org/markup-compatibility/2006">
          <mc:Choice Requires="x14">
            <control shapeId="69701" r:id="rId72" name="Option Button 69">
              <controlPr defaultSize="0" autoFill="0" autoLine="0" autoPict="0">
                <anchor moveWithCells="1">
                  <from>
                    <xdr:col>37</xdr:col>
                    <xdr:colOff>152400</xdr:colOff>
                    <xdr:row>44</xdr:row>
                    <xdr:rowOff>57150</xdr:rowOff>
                  </from>
                  <to>
                    <xdr:col>37</xdr:col>
                    <xdr:colOff>466725</xdr:colOff>
                    <xdr:row>44</xdr:row>
                    <xdr:rowOff>228600</xdr:rowOff>
                  </to>
                </anchor>
              </controlPr>
            </control>
          </mc:Choice>
        </mc:AlternateContent>
        <mc:AlternateContent xmlns:mc="http://schemas.openxmlformats.org/markup-compatibility/2006">
          <mc:Choice Requires="x14">
            <control shapeId="69702" r:id="rId73" name="Option Button 70">
              <controlPr defaultSize="0" autoFill="0" autoLine="0" autoPict="0">
                <anchor moveWithCells="1">
                  <from>
                    <xdr:col>37</xdr:col>
                    <xdr:colOff>514350</xdr:colOff>
                    <xdr:row>44</xdr:row>
                    <xdr:rowOff>57150</xdr:rowOff>
                  </from>
                  <to>
                    <xdr:col>37</xdr:col>
                    <xdr:colOff>838200</xdr:colOff>
                    <xdr:row>44</xdr:row>
                    <xdr:rowOff>228600</xdr:rowOff>
                  </to>
                </anchor>
              </controlPr>
            </control>
          </mc:Choice>
        </mc:AlternateContent>
        <mc:AlternateContent xmlns:mc="http://schemas.openxmlformats.org/markup-compatibility/2006">
          <mc:Choice Requires="x14">
            <control shapeId="69703" r:id="rId74" name="Option Button 71">
              <controlPr defaultSize="0" autoFill="0" autoLine="0" autoPict="0">
                <anchor moveWithCells="1">
                  <from>
                    <xdr:col>37</xdr:col>
                    <xdr:colOff>152400</xdr:colOff>
                    <xdr:row>45</xdr:row>
                    <xdr:rowOff>57150</xdr:rowOff>
                  </from>
                  <to>
                    <xdr:col>37</xdr:col>
                    <xdr:colOff>466725</xdr:colOff>
                    <xdr:row>45</xdr:row>
                    <xdr:rowOff>228600</xdr:rowOff>
                  </to>
                </anchor>
              </controlPr>
            </control>
          </mc:Choice>
        </mc:AlternateContent>
        <mc:AlternateContent xmlns:mc="http://schemas.openxmlformats.org/markup-compatibility/2006">
          <mc:Choice Requires="x14">
            <control shapeId="69704" r:id="rId75" name="Option Button 72">
              <controlPr defaultSize="0" autoFill="0" autoLine="0" autoPict="0">
                <anchor moveWithCells="1">
                  <from>
                    <xdr:col>37</xdr:col>
                    <xdr:colOff>514350</xdr:colOff>
                    <xdr:row>45</xdr:row>
                    <xdr:rowOff>57150</xdr:rowOff>
                  </from>
                  <to>
                    <xdr:col>37</xdr:col>
                    <xdr:colOff>838200</xdr:colOff>
                    <xdr:row>45</xdr:row>
                    <xdr:rowOff>228600</xdr:rowOff>
                  </to>
                </anchor>
              </controlPr>
            </control>
          </mc:Choice>
        </mc:AlternateContent>
        <mc:AlternateContent xmlns:mc="http://schemas.openxmlformats.org/markup-compatibility/2006">
          <mc:Choice Requires="x14">
            <control shapeId="69705" r:id="rId76" name="Option Button 73">
              <controlPr defaultSize="0" autoFill="0" autoLine="0" autoPict="0">
                <anchor moveWithCells="1">
                  <from>
                    <xdr:col>37</xdr:col>
                    <xdr:colOff>152400</xdr:colOff>
                    <xdr:row>46</xdr:row>
                    <xdr:rowOff>57150</xdr:rowOff>
                  </from>
                  <to>
                    <xdr:col>37</xdr:col>
                    <xdr:colOff>466725</xdr:colOff>
                    <xdr:row>46</xdr:row>
                    <xdr:rowOff>228600</xdr:rowOff>
                  </to>
                </anchor>
              </controlPr>
            </control>
          </mc:Choice>
        </mc:AlternateContent>
        <mc:AlternateContent xmlns:mc="http://schemas.openxmlformats.org/markup-compatibility/2006">
          <mc:Choice Requires="x14">
            <control shapeId="69706" r:id="rId77" name="Option Button 74">
              <controlPr defaultSize="0" autoFill="0" autoLine="0" autoPict="0">
                <anchor moveWithCells="1">
                  <from>
                    <xdr:col>37</xdr:col>
                    <xdr:colOff>514350</xdr:colOff>
                    <xdr:row>46</xdr:row>
                    <xdr:rowOff>57150</xdr:rowOff>
                  </from>
                  <to>
                    <xdr:col>37</xdr:col>
                    <xdr:colOff>838200</xdr:colOff>
                    <xdr:row>46</xdr:row>
                    <xdr:rowOff>228600</xdr:rowOff>
                  </to>
                </anchor>
              </controlPr>
            </control>
          </mc:Choice>
        </mc:AlternateContent>
        <mc:AlternateContent xmlns:mc="http://schemas.openxmlformats.org/markup-compatibility/2006">
          <mc:Choice Requires="x14">
            <control shapeId="69707" r:id="rId78" name="Option Button 75">
              <controlPr defaultSize="0" autoFill="0" autoLine="0" autoPict="0">
                <anchor moveWithCells="1">
                  <from>
                    <xdr:col>37</xdr:col>
                    <xdr:colOff>152400</xdr:colOff>
                    <xdr:row>47</xdr:row>
                    <xdr:rowOff>57150</xdr:rowOff>
                  </from>
                  <to>
                    <xdr:col>37</xdr:col>
                    <xdr:colOff>466725</xdr:colOff>
                    <xdr:row>47</xdr:row>
                    <xdr:rowOff>228600</xdr:rowOff>
                  </to>
                </anchor>
              </controlPr>
            </control>
          </mc:Choice>
        </mc:AlternateContent>
        <mc:AlternateContent xmlns:mc="http://schemas.openxmlformats.org/markup-compatibility/2006">
          <mc:Choice Requires="x14">
            <control shapeId="69708" r:id="rId79" name="Option Button 76">
              <controlPr defaultSize="0" autoFill="0" autoLine="0" autoPict="0">
                <anchor moveWithCells="1">
                  <from>
                    <xdr:col>37</xdr:col>
                    <xdr:colOff>514350</xdr:colOff>
                    <xdr:row>47</xdr:row>
                    <xdr:rowOff>57150</xdr:rowOff>
                  </from>
                  <to>
                    <xdr:col>37</xdr:col>
                    <xdr:colOff>838200</xdr:colOff>
                    <xdr:row>47</xdr:row>
                    <xdr:rowOff>228600</xdr:rowOff>
                  </to>
                </anchor>
              </controlPr>
            </control>
          </mc:Choice>
        </mc:AlternateContent>
        <mc:AlternateContent xmlns:mc="http://schemas.openxmlformats.org/markup-compatibility/2006">
          <mc:Choice Requires="x14">
            <control shapeId="69709" r:id="rId80" name="Option Button 77">
              <controlPr defaultSize="0" autoFill="0" autoLine="0" autoPict="0">
                <anchor moveWithCells="1">
                  <from>
                    <xdr:col>37</xdr:col>
                    <xdr:colOff>152400</xdr:colOff>
                    <xdr:row>48</xdr:row>
                    <xdr:rowOff>57150</xdr:rowOff>
                  </from>
                  <to>
                    <xdr:col>37</xdr:col>
                    <xdr:colOff>466725</xdr:colOff>
                    <xdr:row>48</xdr:row>
                    <xdr:rowOff>228600</xdr:rowOff>
                  </to>
                </anchor>
              </controlPr>
            </control>
          </mc:Choice>
        </mc:AlternateContent>
        <mc:AlternateContent xmlns:mc="http://schemas.openxmlformats.org/markup-compatibility/2006">
          <mc:Choice Requires="x14">
            <control shapeId="69710" r:id="rId81" name="Option Button 78">
              <controlPr defaultSize="0" autoFill="0" autoLine="0" autoPict="0">
                <anchor moveWithCells="1">
                  <from>
                    <xdr:col>37</xdr:col>
                    <xdr:colOff>514350</xdr:colOff>
                    <xdr:row>48</xdr:row>
                    <xdr:rowOff>57150</xdr:rowOff>
                  </from>
                  <to>
                    <xdr:col>37</xdr:col>
                    <xdr:colOff>838200</xdr:colOff>
                    <xdr:row>48</xdr:row>
                    <xdr:rowOff>228600</xdr:rowOff>
                  </to>
                </anchor>
              </controlPr>
            </control>
          </mc:Choice>
        </mc:AlternateContent>
        <mc:AlternateContent xmlns:mc="http://schemas.openxmlformats.org/markup-compatibility/2006">
          <mc:Choice Requires="x14">
            <control shapeId="69711" r:id="rId82" name="Option Button 79">
              <controlPr defaultSize="0" autoFill="0" autoLine="0" autoPict="0">
                <anchor moveWithCells="1">
                  <from>
                    <xdr:col>37</xdr:col>
                    <xdr:colOff>152400</xdr:colOff>
                    <xdr:row>49</xdr:row>
                    <xdr:rowOff>57150</xdr:rowOff>
                  </from>
                  <to>
                    <xdr:col>37</xdr:col>
                    <xdr:colOff>466725</xdr:colOff>
                    <xdr:row>49</xdr:row>
                    <xdr:rowOff>228600</xdr:rowOff>
                  </to>
                </anchor>
              </controlPr>
            </control>
          </mc:Choice>
        </mc:AlternateContent>
        <mc:AlternateContent xmlns:mc="http://schemas.openxmlformats.org/markup-compatibility/2006">
          <mc:Choice Requires="x14">
            <control shapeId="69712" r:id="rId83" name="Option Button 80">
              <controlPr defaultSize="0" autoFill="0" autoLine="0" autoPict="0">
                <anchor moveWithCells="1">
                  <from>
                    <xdr:col>37</xdr:col>
                    <xdr:colOff>514350</xdr:colOff>
                    <xdr:row>49</xdr:row>
                    <xdr:rowOff>57150</xdr:rowOff>
                  </from>
                  <to>
                    <xdr:col>37</xdr:col>
                    <xdr:colOff>838200</xdr:colOff>
                    <xdr:row>49</xdr:row>
                    <xdr:rowOff>228600</xdr:rowOff>
                  </to>
                </anchor>
              </controlPr>
            </control>
          </mc:Choice>
        </mc:AlternateContent>
        <mc:AlternateContent xmlns:mc="http://schemas.openxmlformats.org/markup-compatibility/2006">
          <mc:Choice Requires="x14">
            <control shapeId="69713" r:id="rId84" name="Option Button 81">
              <controlPr defaultSize="0" autoFill="0" autoLine="0" autoPict="0">
                <anchor moveWithCells="1">
                  <from>
                    <xdr:col>37</xdr:col>
                    <xdr:colOff>152400</xdr:colOff>
                    <xdr:row>50</xdr:row>
                    <xdr:rowOff>57150</xdr:rowOff>
                  </from>
                  <to>
                    <xdr:col>37</xdr:col>
                    <xdr:colOff>466725</xdr:colOff>
                    <xdr:row>50</xdr:row>
                    <xdr:rowOff>228600</xdr:rowOff>
                  </to>
                </anchor>
              </controlPr>
            </control>
          </mc:Choice>
        </mc:AlternateContent>
        <mc:AlternateContent xmlns:mc="http://schemas.openxmlformats.org/markup-compatibility/2006">
          <mc:Choice Requires="x14">
            <control shapeId="69714" r:id="rId85" name="Option Button 82">
              <controlPr defaultSize="0" autoFill="0" autoLine="0" autoPict="0">
                <anchor moveWithCells="1">
                  <from>
                    <xdr:col>37</xdr:col>
                    <xdr:colOff>514350</xdr:colOff>
                    <xdr:row>50</xdr:row>
                    <xdr:rowOff>57150</xdr:rowOff>
                  </from>
                  <to>
                    <xdr:col>37</xdr:col>
                    <xdr:colOff>838200</xdr:colOff>
                    <xdr:row>50</xdr:row>
                    <xdr:rowOff>228600</xdr:rowOff>
                  </to>
                </anchor>
              </controlPr>
            </control>
          </mc:Choice>
        </mc:AlternateContent>
        <mc:AlternateContent xmlns:mc="http://schemas.openxmlformats.org/markup-compatibility/2006">
          <mc:Choice Requires="x14">
            <control shapeId="69715" r:id="rId86" name="Option Button 83">
              <controlPr defaultSize="0" autoFill="0" autoLine="0" autoPict="0">
                <anchor moveWithCells="1">
                  <from>
                    <xdr:col>37</xdr:col>
                    <xdr:colOff>152400</xdr:colOff>
                    <xdr:row>51</xdr:row>
                    <xdr:rowOff>57150</xdr:rowOff>
                  </from>
                  <to>
                    <xdr:col>37</xdr:col>
                    <xdr:colOff>466725</xdr:colOff>
                    <xdr:row>51</xdr:row>
                    <xdr:rowOff>228600</xdr:rowOff>
                  </to>
                </anchor>
              </controlPr>
            </control>
          </mc:Choice>
        </mc:AlternateContent>
        <mc:AlternateContent xmlns:mc="http://schemas.openxmlformats.org/markup-compatibility/2006">
          <mc:Choice Requires="x14">
            <control shapeId="69716" r:id="rId87" name="Option Button 84">
              <controlPr defaultSize="0" autoFill="0" autoLine="0" autoPict="0">
                <anchor moveWithCells="1">
                  <from>
                    <xdr:col>37</xdr:col>
                    <xdr:colOff>514350</xdr:colOff>
                    <xdr:row>51</xdr:row>
                    <xdr:rowOff>57150</xdr:rowOff>
                  </from>
                  <to>
                    <xdr:col>37</xdr:col>
                    <xdr:colOff>838200</xdr:colOff>
                    <xdr:row>51</xdr:row>
                    <xdr:rowOff>228600</xdr:rowOff>
                  </to>
                </anchor>
              </controlPr>
            </control>
          </mc:Choice>
        </mc:AlternateContent>
        <mc:AlternateContent xmlns:mc="http://schemas.openxmlformats.org/markup-compatibility/2006">
          <mc:Choice Requires="x14">
            <control shapeId="69717" r:id="rId88" name="Option Button 85">
              <controlPr defaultSize="0" autoFill="0" autoLine="0" autoPict="0">
                <anchor moveWithCells="1">
                  <from>
                    <xdr:col>41</xdr:col>
                    <xdr:colOff>323850</xdr:colOff>
                    <xdr:row>12</xdr:row>
                    <xdr:rowOff>57150</xdr:rowOff>
                  </from>
                  <to>
                    <xdr:col>41</xdr:col>
                    <xdr:colOff>647700</xdr:colOff>
                    <xdr:row>12</xdr:row>
                    <xdr:rowOff>228600</xdr:rowOff>
                  </to>
                </anchor>
              </controlPr>
            </control>
          </mc:Choice>
        </mc:AlternateContent>
        <mc:AlternateContent xmlns:mc="http://schemas.openxmlformats.org/markup-compatibility/2006">
          <mc:Choice Requires="x14">
            <control shapeId="69718" r:id="rId89" name="Option Button 86">
              <controlPr defaultSize="0" autoFill="0" autoLine="0" autoPict="0">
                <anchor moveWithCells="1">
                  <from>
                    <xdr:col>41</xdr:col>
                    <xdr:colOff>685800</xdr:colOff>
                    <xdr:row>12</xdr:row>
                    <xdr:rowOff>57150</xdr:rowOff>
                  </from>
                  <to>
                    <xdr:col>41</xdr:col>
                    <xdr:colOff>1009650</xdr:colOff>
                    <xdr:row>12</xdr:row>
                    <xdr:rowOff>228600</xdr:rowOff>
                  </to>
                </anchor>
              </controlPr>
            </control>
          </mc:Choice>
        </mc:AlternateContent>
        <mc:AlternateContent xmlns:mc="http://schemas.openxmlformats.org/markup-compatibility/2006">
          <mc:Choice Requires="x14">
            <control shapeId="69719" r:id="rId90" name="Option Button 87">
              <controlPr defaultSize="0" autoFill="0" autoLine="0" autoPict="0">
                <anchor moveWithCells="1">
                  <from>
                    <xdr:col>41</xdr:col>
                    <xdr:colOff>323850</xdr:colOff>
                    <xdr:row>13</xdr:row>
                    <xdr:rowOff>57150</xdr:rowOff>
                  </from>
                  <to>
                    <xdr:col>41</xdr:col>
                    <xdr:colOff>647700</xdr:colOff>
                    <xdr:row>13</xdr:row>
                    <xdr:rowOff>228600</xdr:rowOff>
                  </to>
                </anchor>
              </controlPr>
            </control>
          </mc:Choice>
        </mc:AlternateContent>
        <mc:AlternateContent xmlns:mc="http://schemas.openxmlformats.org/markup-compatibility/2006">
          <mc:Choice Requires="x14">
            <control shapeId="69720" r:id="rId91" name="Option Button 88">
              <controlPr defaultSize="0" autoFill="0" autoLine="0" autoPict="0">
                <anchor moveWithCells="1">
                  <from>
                    <xdr:col>41</xdr:col>
                    <xdr:colOff>685800</xdr:colOff>
                    <xdr:row>13</xdr:row>
                    <xdr:rowOff>57150</xdr:rowOff>
                  </from>
                  <to>
                    <xdr:col>41</xdr:col>
                    <xdr:colOff>1009650</xdr:colOff>
                    <xdr:row>13</xdr:row>
                    <xdr:rowOff>228600</xdr:rowOff>
                  </to>
                </anchor>
              </controlPr>
            </control>
          </mc:Choice>
        </mc:AlternateContent>
        <mc:AlternateContent xmlns:mc="http://schemas.openxmlformats.org/markup-compatibility/2006">
          <mc:Choice Requires="x14">
            <control shapeId="69721" r:id="rId92" name="Option Button 89">
              <controlPr defaultSize="0" autoFill="0" autoLine="0" autoPict="0">
                <anchor moveWithCells="1">
                  <from>
                    <xdr:col>41</xdr:col>
                    <xdr:colOff>323850</xdr:colOff>
                    <xdr:row>14</xdr:row>
                    <xdr:rowOff>57150</xdr:rowOff>
                  </from>
                  <to>
                    <xdr:col>41</xdr:col>
                    <xdr:colOff>647700</xdr:colOff>
                    <xdr:row>14</xdr:row>
                    <xdr:rowOff>228600</xdr:rowOff>
                  </to>
                </anchor>
              </controlPr>
            </control>
          </mc:Choice>
        </mc:AlternateContent>
        <mc:AlternateContent xmlns:mc="http://schemas.openxmlformats.org/markup-compatibility/2006">
          <mc:Choice Requires="x14">
            <control shapeId="69722" r:id="rId93" name="Option Button 90">
              <controlPr defaultSize="0" autoFill="0" autoLine="0" autoPict="0">
                <anchor moveWithCells="1">
                  <from>
                    <xdr:col>41</xdr:col>
                    <xdr:colOff>685800</xdr:colOff>
                    <xdr:row>14</xdr:row>
                    <xdr:rowOff>57150</xdr:rowOff>
                  </from>
                  <to>
                    <xdr:col>41</xdr:col>
                    <xdr:colOff>1009650</xdr:colOff>
                    <xdr:row>14</xdr:row>
                    <xdr:rowOff>228600</xdr:rowOff>
                  </to>
                </anchor>
              </controlPr>
            </control>
          </mc:Choice>
        </mc:AlternateContent>
        <mc:AlternateContent xmlns:mc="http://schemas.openxmlformats.org/markup-compatibility/2006">
          <mc:Choice Requires="x14">
            <control shapeId="69723" r:id="rId94" name="Option Button 91">
              <controlPr defaultSize="0" autoFill="0" autoLine="0" autoPict="0">
                <anchor moveWithCells="1">
                  <from>
                    <xdr:col>41</xdr:col>
                    <xdr:colOff>323850</xdr:colOff>
                    <xdr:row>15</xdr:row>
                    <xdr:rowOff>57150</xdr:rowOff>
                  </from>
                  <to>
                    <xdr:col>41</xdr:col>
                    <xdr:colOff>647700</xdr:colOff>
                    <xdr:row>15</xdr:row>
                    <xdr:rowOff>228600</xdr:rowOff>
                  </to>
                </anchor>
              </controlPr>
            </control>
          </mc:Choice>
        </mc:AlternateContent>
        <mc:AlternateContent xmlns:mc="http://schemas.openxmlformats.org/markup-compatibility/2006">
          <mc:Choice Requires="x14">
            <control shapeId="69724" r:id="rId95" name="Option Button 92">
              <controlPr defaultSize="0" autoFill="0" autoLine="0" autoPict="0">
                <anchor moveWithCells="1">
                  <from>
                    <xdr:col>41</xdr:col>
                    <xdr:colOff>685800</xdr:colOff>
                    <xdr:row>15</xdr:row>
                    <xdr:rowOff>57150</xdr:rowOff>
                  </from>
                  <to>
                    <xdr:col>41</xdr:col>
                    <xdr:colOff>1009650</xdr:colOff>
                    <xdr:row>15</xdr:row>
                    <xdr:rowOff>228600</xdr:rowOff>
                  </to>
                </anchor>
              </controlPr>
            </control>
          </mc:Choice>
        </mc:AlternateContent>
        <mc:AlternateContent xmlns:mc="http://schemas.openxmlformats.org/markup-compatibility/2006">
          <mc:Choice Requires="x14">
            <control shapeId="69725" r:id="rId96" name="Option Button 93">
              <controlPr defaultSize="0" autoFill="0" autoLine="0" autoPict="0">
                <anchor moveWithCells="1">
                  <from>
                    <xdr:col>41</xdr:col>
                    <xdr:colOff>323850</xdr:colOff>
                    <xdr:row>16</xdr:row>
                    <xdr:rowOff>57150</xdr:rowOff>
                  </from>
                  <to>
                    <xdr:col>41</xdr:col>
                    <xdr:colOff>647700</xdr:colOff>
                    <xdr:row>16</xdr:row>
                    <xdr:rowOff>228600</xdr:rowOff>
                  </to>
                </anchor>
              </controlPr>
            </control>
          </mc:Choice>
        </mc:AlternateContent>
        <mc:AlternateContent xmlns:mc="http://schemas.openxmlformats.org/markup-compatibility/2006">
          <mc:Choice Requires="x14">
            <control shapeId="69726" r:id="rId97" name="Option Button 94">
              <controlPr defaultSize="0" autoFill="0" autoLine="0" autoPict="0">
                <anchor moveWithCells="1">
                  <from>
                    <xdr:col>41</xdr:col>
                    <xdr:colOff>685800</xdr:colOff>
                    <xdr:row>16</xdr:row>
                    <xdr:rowOff>57150</xdr:rowOff>
                  </from>
                  <to>
                    <xdr:col>41</xdr:col>
                    <xdr:colOff>1009650</xdr:colOff>
                    <xdr:row>16</xdr:row>
                    <xdr:rowOff>228600</xdr:rowOff>
                  </to>
                </anchor>
              </controlPr>
            </control>
          </mc:Choice>
        </mc:AlternateContent>
        <mc:AlternateContent xmlns:mc="http://schemas.openxmlformats.org/markup-compatibility/2006">
          <mc:Choice Requires="x14">
            <control shapeId="69727" r:id="rId98" name="Option Button 95">
              <controlPr defaultSize="0" autoFill="0" autoLine="0" autoPict="0">
                <anchor moveWithCells="1">
                  <from>
                    <xdr:col>41</xdr:col>
                    <xdr:colOff>323850</xdr:colOff>
                    <xdr:row>17</xdr:row>
                    <xdr:rowOff>57150</xdr:rowOff>
                  </from>
                  <to>
                    <xdr:col>41</xdr:col>
                    <xdr:colOff>647700</xdr:colOff>
                    <xdr:row>17</xdr:row>
                    <xdr:rowOff>228600</xdr:rowOff>
                  </to>
                </anchor>
              </controlPr>
            </control>
          </mc:Choice>
        </mc:AlternateContent>
        <mc:AlternateContent xmlns:mc="http://schemas.openxmlformats.org/markup-compatibility/2006">
          <mc:Choice Requires="x14">
            <control shapeId="69728" r:id="rId99" name="Option Button 96">
              <controlPr defaultSize="0" autoFill="0" autoLine="0" autoPict="0">
                <anchor moveWithCells="1">
                  <from>
                    <xdr:col>41</xdr:col>
                    <xdr:colOff>685800</xdr:colOff>
                    <xdr:row>17</xdr:row>
                    <xdr:rowOff>57150</xdr:rowOff>
                  </from>
                  <to>
                    <xdr:col>41</xdr:col>
                    <xdr:colOff>1009650</xdr:colOff>
                    <xdr:row>17</xdr:row>
                    <xdr:rowOff>228600</xdr:rowOff>
                  </to>
                </anchor>
              </controlPr>
            </control>
          </mc:Choice>
        </mc:AlternateContent>
        <mc:AlternateContent xmlns:mc="http://schemas.openxmlformats.org/markup-compatibility/2006">
          <mc:Choice Requires="x14">
            <control shapeId="69729" r:id="rId100" name="Option Button 97">
              <controlPr defaultSize="0" autoFill="0" autoLine="0" autoPict="0">
                <anchor moveWithCells="1">
                  <from>
                    <xdr:col>41</xdr:col>
                    <xdr:colOff>323850</xdr:colOff>
                    <xdr:row>18</xdr:row>
                    <xdr:rowOff>57150</xdr:rowOff>
                  </from>
                  <to>
                    <xdr:col>41</xdr:col>
                    <xdr:colOff>647700</xdr:colOff>
                    <xdr:row>18</xdr:row>
                    <xdr:rowOff>228600</xdr:rowOff>
                  </to>
                </anchor>
              </controlPr>
            </control>
          </mc:Choice>
        </mc:AlternateContent>
        <mc:AlternateContent xmlns:mc="http://schemas.openxmlformats.org/markup-compatibility/2006">
          <mc:Choice Requires="x14">
            <control shapeId="69730" r:id="rId101" name="Option Button 98">
              <controlPr defaultSize="0" autoFill="0" autoLine="0" autoPict="0">
                <anchor moveWithCells="1">
                  <from>
                    <xdr:col>41</xdr:col>
                    <xdr:colOff>685800</xdr:colOff>
                    <xdr:row>18</xdr:row>
                    <xdr:rowOff>57150</xdr:rowOff>
                  </from>
                  <to>
                    <xdr:col>41</xdr:col>
                    <xdr:colOff>1009650</xdr:colOff>
                    <xdr:row>18</xdr:row>
                    <xdr:rowOff>228600</xdr:rowOff>
                  </to>
                </anchor>
              </controlPr>
            </control>
          </mc:Choice>
        </mc:AlternateContent>
        <mc:AlternateContent xmlns:mc="http://schemas.openxmlformats.org/markup-compatibility/2006">
          <mc:Choice Requires="x14">
            <control shapeId="69731" r:id="rId102" name="Option Button 99">
              <controlPr defaultSize="0" autoFill="0" autoLine="0" autoPict="0">
                <anchor moveWithCells="1">
                  <from>
                    <xdr:col>41</xdr:col>
                    <xdr:colOff>323850</xdr:colOff>
                    <xdr:row>19</xdr:row>
                    <xdr:rowOff>57150</xdr:rowOff>
                  </from>
                  <to>
                    <xdr:col>41</xdr:col>
                    <xdr:colOff>647700</xdr:colOff>
                    <xdr:row>19</xdr:row>
                    <xdr:rowOff>228600</xdr:rowOff>
                  </to>
                </anchor>
              </controlPr>
            </control>
          </mc:Choice>
        </mc:AlternateContent>
        <mc:AlternateContent xmlns:mc="http://schemas.openxmlformats.org/markup-compatibility/2006">
          <mc:Choice Requires="x14">
            <control shapeId="69732" r:id="rId103" name="Option Button 100">
              <controlPr defaultSize="0" autoFill="0" autoLine="0" autoPict="0">
                <anchor moveWithCells="1">
                  <from>
                    <xdr:col>41</xdr:col>
                    <xdr:colOff>685800</xdr:colOff>
                    <xdr:row>19</xdr:row>
                    <xdr:rowOff>57150</xdr:rowOff>
                  </from>
                  <to>
                    <xdr:col>41</xdr:col>
                    <xdr:colOff>1009650</xdr:colOff>
                    <xdr:row>19</xdr:row>
                    <xdr:rowOff>228600</xdr:rowOff>
                  </to>
                </anchor>
              </controlPr>
            </control>
          </mc:Choice>
        </mc:AlternateContent>
        <mc:AlternateContent xmlns:mc="http://schemas.openxmlformats.org/markup-compatibility/2006">
          <mc:Choice Requires="x14">
            <control shapeId="69733" r:id="rId104" name="Option Button 101">
              <controlPr defaultSize="0" autoFill="0" autoLine="0" autoPict="0">
                <anchor moveWithCells="1">
                  <from>
                    <xdr:col>41</xdr:col>
                    <xdr:colOff>323850</xdr:colOff>
                    <xdr:row>20</xdr:row>
                    <xdr:rowOff>57150</xdr:rowOff>
                  </from>
                  <to>
                    <xdr:col>41</xdr:col>
                    <xdr:colOff>647700</xdr:colOff>
                    <xdr:row>20</xdr:row>
                    <xdr:rowOff>228600</xdr:rowOff>
                  </to>
                </anchor>
              </controlPr>
            </control>
          </mc:Choice>
        </mc:AlternateContent>
        <mc:AlternateContent xmlns:mc="http://schemas.openxmlformats.org/markup-compatibility/2006">
          <mc:Choice Requires="x14">
            <control shapeId="69734" r:id="rId105" name="Option Button 102">
              <controlPr defaultSize="0" autoFill="0" autoLine="0" autoPict="0">
                <anchor moveWithCells="1">
                  <from>
                    <xdr:col>41</xdr:col>
                    <xdr:colOff>685800</xdr:colOff>
                    <xdr:row>20</xdr:row>
                    <xdr:rowOff>57150</xdr:rowOff>
                  </from>
                  <to>
                    <xdr:col>41</xdr:col>
                    <xdr:colOff>1009650</xdr:colOff>
                    <xdr:row>20</xdr:row>
                    <xdr:rowOff>228600</xdr:rowOff>
                  </to>
                </anchor>
              </controlPr>
            </control>
          </mc:Choice>
        </mc:AlternateContent>
        <mc:AlternateContent xmlns:mc="http://schemas.openxmlformats.org/markup-compatibility/2006">
          <mc:Choice Requires="x14">
            <control shapeId="69735" r:id="rId106" name="Option Button 103">
              <controlPr defaultSize="0" autoFill="0" autoLine="0" autoPict="0">
                <anchor moveWithCells="1">
                  <from>
                    <xdr:col>41</xdr:col>
                    <xdr:colOff>323850</xdr:colOff>
                    <xdr:row>21</xdr:row>
                    <xdr:rowOff>57150</xdr:rowOff>
                  </from>
                  <to>
                    <xdr:col>41</xdr:col>
                    <xdr:colOff>647700</xdr:colOff>
                    <xdr:row>21</xdr:row>
                    <xdr:rowOff>228600</xdr:rowOff>
                  </to>
                </anchor>
              </controlPr>
            </control>
          </mc:Choice>
        </mc:AlternateContent>
        <mc:AlternateContent xmlns:mc="http://schemas.openxmlformats.org/markup-compatibility/2006">
          <mc:Choice Requires="x14">
            <control shapeId="69736" r:id="rId107" name="Option Button 104">
              <controlPr defaultSize="0" autoFill="0" autoLine="0" autoPict="0">
                <anchor moveWithCells="1">
                  <from>
                    <xdr:col>41</xdr:col>
                    <xdr:colOff>685800</xdr:colOff>
                    <xdr:row>21</xdr:row>
                    <xdr:rowOff>57150</xdr:rowOff>
                  </from>
                  <to>
                    <xdr:col>41</xdr:col>
                    <xdr:colOff>1009650</xdr:colOff>
                    <xdr:row>21</xdr:row>
                    <xdr:rowOff>228600</xdr:rowOff>
                  </to>
                </anchor>
              </controlPr>
            </control>
          </mc:Choice>
        </mc:AlternateContent>
        <mc:AlternateContent xmlns:mc="http://schemas.openxmlformats.org/markup-compatibility/2006">
          <mc:Choice Requires="x14">
            <control shapeId="69737" r:id="rId108" name="Option Button 105">
              <controlPr defaultSize="0" autoFill="0" autoLine="0" autoPict="0">
                <anchor moveWithCells="1">
                  <from>
                    <xdr:col>41</xdr:col>
                    <xdr:colOff>323850</xdr:colOff>
                    <xdr:row>22</xdr:row>
                    <xdr:rowOff>57150</xdr:rowOff>
                  </from>
                  <to>
                    <xdr:col>41</xdr:col>
                    <xdr:colOff>647700</xdr:colOff>
                    <xdr:row>22</xdr:row>
                    <xdr:rowOff>228600</xdr:rowOff>
                  </to>
                </anchor>
              </controlPr>
            </control>
          </mc:Choice>
        </mc:AlternateContent>
        <mc:AlternateContent xmlns:mc="http://schemas.openxmlformats.org/markup-compatibility/2006">
          <mc:Choice Requires="x14">
            <control shapeId="69738" r:id="rId109" name="Option Button 106">
              <controlPr defaultSize="0" autoFill="0" autoLine="0" autoPict="0">
                <anchor moveWithCells="1">
                  <from>
                    <xdr:col>41</xdr:col>
                    <xdr:colOff>685800</xdr:colOff>
                    <xdr:row>22</xdr:row>
                    <xdr:rowOff>57150</xdr:rowOff>
                  </from>
                  <to>
                    <xdr:col>41</xdr:col>
                    <xdr:colOff>1009650</xdr:colOff>
                    <xdr:row>22</xdr:row>
                    <xdr:rowOff>228600</xdr:rowOff>
                  </to>
                </anchor>
              </controlPr>
            </control>
          </mc:Choice>
        </mc:AlternateContent>
        <mc:AlternateContent xmlns:mc="http://schemas.openxmlformats.org/markup-compatibility/2006">
          <mc:Choice Requires="x14">
            <control shapeId="69739" r:id="rId110" name="Option Button 107">
              <controlPr defaultSize="0" autoFill="0" autoLine="0" autoPict="0">
                <anchor moveWithCells="1">
                  <from>
                    <xdr:col>41</xdr:col>
                    <xdr:colOff>323850</xdr:colOff>
                    <xdr:row>23</xdr:row>
                    <xdr:rowOff>57150</xdr:rowOff>
                  </from>
                  <to>
                    <xdr:col>41</xdr:col>
                    <xdr:colOff>647700</xdr:colOff>
                    <xdr:row>23</xdr:row>
                    <xdr:rowOff>228600</xdr:rowOff>
                  </to>
                </anchor>
              </controlPr>
            </control>
          </mc:Choice>
        </mc:AlternateContent>
        <mc:AlternateContent xmlns:mc="http://schemas.openxmlformats.org/markup-compatibility/2006">
          <mc:Choice Requires="x14">
            <control shapeId="69740" r:id="rId111" name="Option Button 108">
              <controlPr defaultSize="0" autoFill="0" autoLine="0" autoPict="0">
                <anchor moveWithCells="1">
                  <from>
                    <xdr:col>41</xdr:col>
                    <xdr:colOff>685800</xdr:colOff>
                    <xdr:row>23</xdr:row>
                    <xdr:rowOff>57150</xdr:rowOff>
                  </from>
                  <to>
                    <xdr:col>41</xdr:col>
                    <xdr:colOff>1009650</xdr:colOff>
                    <xdr:row>23</xdr:row>
                    <xdr:rowOff>228600</xdr:rowOff>
                  </to>
                </anchor>
              </controlPr>
            </control>
          </mc:Choice>
        </mc:AlternateContent>
        <mc:AlternateContent xmlns:mc="http://schemas.openxmlformats.org/markup-compatibility/2006">
          <mc:Choice Requires="x14">
            <control shapeId="69741" r:id="rId112" name="Option Button 109">
              <controlPr defaultSize="0" autoFill="0" autoLine="0" autoPict="0">
                <anchor moveWithCells="1">
                  <from>
                    <xdr:col>41</xdr:col>
                    <xdr:colOff>323850</xdr:colOff>
                    <xdr:row>24</xdr:row>
                    <xdr:rowOff>57150</xdr:rowOff>
                  </from>
                  <to>
                    <xdr:col>41</xdr:col>
                    <xdr:colOff>647700</xdr:colOff>
                    <xdr:row>24</xdr:row>
                    <xdr:rowOff>228600</xdr:rowOff>
                  </to>
                </anchor>
              </controlPr>
            </control>
          </mc:Choice>
        </mc:AlternateContent>
        <mc:AlternateContent xmlns:mc="http://schemas.openxmlformats.org/markup-compatibility/2006">
          <mc:Choice Requires="x14">
            <control shapeId="69742" r:id="rId113" name="Option Button 110">
              <controlPr defaultSize="0" autoFill="0" autoLine="0" autoPict="0">
                <anchor moveWithCells="1">
                  <from>
                    <xdr:col>41</xdr:col>
                    <xdr:colOff>685800</xdr:colOff>
                    <xdr:row>24</xdr:row>
                    <xdr:rowOff>57150</xdr:rowOff>
                  </from>
                  <to>
                    <xdr:col>41</xdr:col>
                    <xdr:colOff>1009650</xdr:colOff>
                    <xdr:row>24</xdr:row>
                    <xdr:rowOff>228600</xdr:rowOff>
                  </to>
                </anchor>
              </controlPr>
            </control>
          </mc:Choice>
        </mc:AlternateContent>
        <mc:AlternateContent xmlns:mc="http://schemas.openxmlformats.org/markup-compatibility/2006">
          <mc:Choice Requires="x14">
            <control shapeId="69743" r:id="rId114" name="Option Button 111">
              <controlPr defaultSize="0" autoFill="0" autoLine="0" autoPict="0">
                <anchor moveWithCells="1">
                  <from>
                    <xdr:col>41</xdr:col>
                    <xdr:colOff>323850</xdr:colOff>
                    <xdr:row>25</xdr:row>
                    <xdr:rowOff>57150</xdr:rowOff>
                  </from>
                  <to>
                    <xdr:col>41</xdr:col>
                    <xdr:colOff>647700</xdr:colOff>
                    <xdr:row>25</xdr:row>
                    <xdr:rowOff>228600</xdr:rowOff>
                  </to>
                </anchor>
              </controlPr>
            </control>
          </mc:Choice>
        </mc:AlternateContent>
        <mc:AlternateContent xmlns:mc="http://schemas.openxmlformats.org/markup-compatibility/2006">
          <mc:Choice Requires="x14">
            <control shapeId="69744" r:id="rId115" name="Option Button 112">
              <controlPr defaultSize="0" autoFill="0" autoLine="0" autoPict="0">
                <anchor moveWithCells="1">
                  <from>
                    <xdr:col>41</xdr:col>
                    <xdr:colOff>685800</xdr:colOff>
                    <xdr:row>25</xdr:row>
                    <xdr:rowOff>57150</xdr:rowOff>
                  </from>
                  <to>
                    <xdr:col>41</xdr:col>
                    <xdr:colOff>1009650</xdr:colOff>
                    <xdr:row>25</xdr:row>
                    <xdr:rowOff>228600</xdr:rowOff>
                  </to>
                </anchor>
              </controlPr>
            </control>
          </mc:Choice>
        </mc:AlternateContent>
        <mc:AlternateContent xmlns:mc="http://schemas.openxmlformats.org/markup-compatibility/2006">
          <mc:Choice Requires="x14">
            <control shapeId="69745" r:id="rId116" name="Option Button 113">
              <controlPr defaultSize="0" autoFill="0" autoLine="0" autoPict="0">
                <anchor moveWithCells="1">
                  <from>
                    <xdr:col>41</xdr:col>
                    <xdr:colOff>323850</xdr:colOff>
                    <xdr:row>26</xdr:row>
                    <xdr:rowOff>57150</xdr:rowOff>
                  </from>
                  <to>
                    <xdr:col>41</xdr:col>
                    <xdr:colOff>647700</xdr:colOff>
                    <xdr:row>26</xdr:row>
                    <xdr:rowOff>228600</xdr:rowOff>
                  </to>
                </anchor>
              </controlPr>
            </control>
          </mc:Choice>
        </mc:AlternateContent>
        <mc:AlternateContent xmlns:mc="http://schemas.openxmlformats.org/markup-compatibility/2006">
          <mc:Choice Requires="x14">
            <control shapeId="69746" r:id="rId117" name="Option Button 114">
              <controlPr defaultSize="0" autoFill="0" autoLine="0" autoPict="0">
                <anchor moveWithCells="1">
                  <from>
                    <xdr:col>41</xdr:col>
                    <xdr:colOff>685800</xdr:colOff>
                    <xdr:row>26</xdr:row>
                    <xdr:rowOff>57150</xdr:rowOff>
                  </from>
                  <to>
                    <xdr:col>41</xdr:col>
                    <xdr:colOff>1009650</xdr:colOff>
                    <xdr:row>26</xdr:row>
                    <xdr:rowOff>228600</xdr:rowOff>
                  </to>
                </anchor>
              </controlPr>
            </control>
          </mc:Choice>
        </mc:AlternateContent>
        <mc:AlternateContent xmlns:mc="http://schemas.openxmlformats.org/markup-compatibility/2006">
          <mc:Choice Requires="x14">
            <control shapeId="69747" r:id="rId118" name="Option Button 115">
              <controlPr defaultSize="0" autoFill="0" autoLine="0" autoPict="0">
                <anchor moveWithCells="1">
                  <from>
                    <xdr:col>41</xdr:col>
                    <xdr:colOff>323850</xdr:colOff>
                    <xdr:row>27</xdr:row>
                    <xdr:rowOff>57150</xdr:rowOff>
                  </from>
                  <to>
                    <xdr:col>41</xdr:col>
                    <xdr:colOff>647700</xdr:colOff>
                    <xdr:row>27</xdr:row>
                    <xdr:rowOff>228600</xdr:rowOff>
                  </to>
                </anchor>
              </controlPr>
            </control>
          </mc:Choice>
        </mc:AlternateContent>
        <mc:AlternateContent xmlns:mc="http://schemas.openxmlformats.org/markup-compatibility/2006">
          <mc:Choice Requires="x14">
            <control shapeId="69748" r:id="rId119" name="Option Button 116">
              <controlPr defaultSize="0" autoFill="0" autoLine="0" autoPict="0">
                <anchor moveWithCells="1">
                  <from>
                    <xdr:col>41</xdr:col>
                    <xdr:colOff>685800</xdr:colOff>
                    <xdr:row>27</xdr:row>
                    <xdr:rowOff>57150</xdr:rowOff>
                  </from>
                  <to>
                    <xdr:col>41</xdr:col>
                    <xdr:colOff>1009650</xdr:colOff>
                    <xdr:row>27</xdr:row>
                    <xdr:rowOff>228600</xdr:rowOff>
                  </to>
                </anchor>
              </controlPr>
            </control>
          </mc:Choice>
        </mc:AlternateContent>
        <mc:AlternateContent xmlns:mc="http://schemas.openxmlformats.org/markup-compatibility/2006">
          <mc:Choice Requires="x14">
            <control shapeId="69749" r:id="rId120" name="Option Button 117">
              <controlPr defaultSize="0" autoFill="0" autoLine="0" autoPict="0">
                <anchor moveWithCells="1">
                  <from>
                    <xdr:col>41</xdr:col>
                    <xdr:colOff>323850</xdr:colOff>
                    <xdr:row>28</xdr:row>
                    <xdr:rowOff>57150</xdr:rowOff>
                  </from>
                  <to>
                    <xdr:col>41</xdr:col>
                    <xdr:colOff>647700</xdr:colOff>
                    <xdr:row>28</xdr:row>
                    <xdr:rowOff>228600</xdr:rowOff>
                  </to>
                </anchor>
              </controlPr>
            </control>
          </mc:Choice>
        </mc:AlternateContent>
        <mc:AlternateContent xmlns:mc="http://schemas.openxmlformats.org/markup-compatibility/2006">
          <mc:Choice Requires="x14">
            <control shapeId="69750" r:id="rId121" name="Option Button 118">
              <controlPr defaultSize="0" autoFill="0" autoLine="0" autoPict="0">
                <anchor moveWithCells="1">
                  <from>
                    <xdr:col>41</xdr:col>
                    <xdr:colOff>685800</xdr:colOff>
                    <xdr:row>28</xdr:row>
                    <xdr:rowOff>57150</xdr:rowOff>
                  </from>
                  <to>
                    <xdr:col>41</xdr:col>
                    <xdr:colOff>1009650</xdr:colOff>
                    <xdr:row>28</xdr:row>
                    <xdr:rowOff>228600</xdr:rowOff>
                  </to>
                </anchor>
              </controlPr>
            </control>
          </mc:Choice>
        </mc:AlternateContent>
        <mc:AlternateContent xmlns:mc="http://schemas.openxmlformats.org/markup-compatibility/2006">
          <mc:Choice Requires="x14">
            <control shapeId="69751" r:id="rId122" name="Option Button 119">
              <controlPr defaultSize="0" autoFill="0" autoLine="0" autoPict="0">
                <anchor moveWithCells="1">
                  <from>
                    <xdr:col>41</xdr:col>
                    <xdr:colOff>323850</xdr:colOff>
                    <xdr:row>29</xdr:row>
                    <xdr:rowOff>57150</xdr:rowOff>
                  </from>
                  <to>
                    <xdr:col>41</xdr:col>
                    <xdr:colOff>647700</xdr:colOff>
                    <xdr:row>29</xdr:row>
                    <xdr:rowOff>228600</xdr:rowOff>
                  </to>
                </anchor>
              </controlPr>
            </control>
          </mc:Choice>
        </mc:AlternateContent>
        <mc:AlternateContent xmlns:mc="http://schemas.openxmlformats.org/markup-compatibility/2006">
          <mc:Choice Requires="x14">
            <control shapeId="69752" r:id="rId123" name="Option Button 120">
              <controlPr defaultSize="0" autoFill="0" autoLine="0" autoPict="0">
                <anchor moveWithCells="1">
                  <from>
                    <xdr:col>41</xdr:col>
                    <xdr:colOff>685800</xdr:colOff>
                    <xdr:row>29</xdr:row>
                    <xdr:rowOff>57150</xdr:rowOff>
                  </from>
                  <to>
                    <xdr:col>41</xdr:col>
                    <xdr:colOff>1009650</xdr:colOff>
                    <xdr:row>29</xdr:row>
                    <xdr:rowOff>228600</xdr:rowOff>
                  </to>
                </anchor>
              </controlPr>
            </control>
          </mc:Choice>
        </mc:AlternateContent>
        <mc:AlternateContent xmlns:mc="http://schemas.openxmlformats.org/markup-compatibility/2006">
          <mc:Choice Requires="x14">
            <control shapeId="69753" r:id="rId124" name="Option Button 121">
              <controlPr defaultSize="0" autoFill="0" autoLine="0" autoPict="0">
                <anchor moveWithCells="1">
                  <from>
                    <xdr:col>41</xdr:col>
                    <xdr:colOff>323850</xdr:colOff>
                    <xdr:row>30</xdr:row>
                    <xdr:rowOff>57150</xdr:rowOff>
                  </from>
                  <to>
                    <xdr:col>41</xdr:col>
                    <xdr:colOff>647700</xdr:colOff>
                    <xdr:row>30</xdr:row>
                    <xdr:rowOff>228600</xdr:rowOff>
                  </to>
                </anchor>
              </controlPr>
            </control>
          </mc:Choice>
        </mc:AlternateContent>
        <mc:AlternateContent xmlns:mc="http://schemas.openxmlformats.org/markup-compatibility/2006">
          <mc:Choice Requires="x14">
            <control shapeId="69754" r:id="rId125" name="Option Button 122">
              <controlPr defaultSize="0" autoFill="0" autoLine="0" autoPict="0">
                <anchor moveWithCells="1">
                  <from>
                    <xdr:col>41</xdr:col>
                    <xdr:colOff>685800</xdr:colOff>
                    <xdr:row>30</xdr:row>
                    <xdr:rowOff>57150</xdr:rowOff>
                  </from>
                  <to>
                    <xdr:col>41</xdr:col>
                    <xdr:colOff>1009650</xdr:colOff>
                    <xdr:row>30</xdr:row>
                    <xdr:rowOff>228600</xdr:rowOff>
                  </to>
                </anchor>
              </controlPr>
            </control>
          </mc:Choice>
        </mc:AlternateContent>
        <mc:AlternateContent xmlns:mc="http://schemas.openxmlformats.org/markup-compatibility/2006">
          <mc:Choice Requires="x14">
            <control shapeId="69755" r:id="rId126" name="Option Button 123">
              <controlPr defaultSize="0" autoFill="0" autoLine="0" autoPict="0">
                <anchor moveWithCells="1">
                  <from>
                    <xdr:col>41</xdr:col>
                    <xdr:colOff>323850</xdr:colOff>
                    <xdr:row>31</xdr:row>
                    <xdr:rowOff>57150</xdr:rowOff>
                  </from>
                  <to>
                    <xdr:col>41</xdr:col>
                    <xdr:colOff>647700</xdr:colOff>
                    <xdr:row>31</xdr:row>
                    <xdr:rowOff>228600</xdr:rowOff>
                  </to>
                </anchor>
              </controlPr>
            </control>
          </mc:Choice>
        </mc:AlternateContent>
        <mc:AlternateContent xmlns:mc="http://schemas.openxmlformats.org/markup-compatibility/2006">
          <mc:Choice Requires="x14">
            <control shapeId="69756" r:id="rId127" name="Option Button 124">
              <controlPr defaultSize="0" autoFill="0" autoLine="0" autoPict="0">
                <anchor moveWithCells="1">
                  <from>
                    <xdr:col>41</xdr:col>
                    <xdr:colOff>685800</xdr:colOff>
                    <xdr:row>31</xdr:row>
                    <xdr:rowOff>57150</xdr:rowOff>
                  </from>
                  <to>
                    <xdr:col>41</xdr:col>
                    <xdr:colOff>1009650</xdr:colOff>
                    <xdr:row>31</xdr:row>
                    <xdr:rowOff>228600</xdr:rowOff>
                  </to>
                </anchor>
              </controlPr>
            </control>
          </mc:Choice>
        </mc:AlternateContent>
        <mc:AlternateContent xmlns:mc="http://schemas.openxmlformats.org/markup-compatibility/2006">
          <mc:Choice Requires="x14">
            <control shapeId="69757" r:id="rId128" name="Option Button 125">
              <controlPr defaultSize="0" autoFill="0" autoLine="0" autoPict="0">
                <anchor moveWithCells="1">
                  <from>
                    <xdr:col>41</xdr:col>
                    <xdr:colOff>323850</xdr:colOff>
                    <xdr:row>32</xdr:row>
                    <xdr:rowOff>57150</xdr:rowOff>
                  </from>
                  <to>
                    <xdr:col>41</xdr:col>
                    <xdr:colOff>647700</xdr:colOff>
                    <xdr:row>32</xdr:row>
                    <xdr:rowOff>228600</xdr:rowOff>
                  </to>
                </anchor>
              </controlPr>
            </control>
          </mc:Choice>
        </mc:AlternateContent>
        <mc:AlternateContent xmlns:mc="http://schemas.openxmlformats.org/markup-compatibility/2006">
          <mc:Choice Requires="x14">
            <control shapeId="69758" r:id="rId129" name="Option Button 126">
              <controlPr defaultSize="0" autoFill="0" autoLine="0" autoPict="0">
                <anchor moveWithCells="1">
                  <from>
                    <xdr:col>41</xdr:col>
                    <xdr:colOff>685800</xdr:colOff>
                    <xdr:row>32</xdr:row>
                    <xdr:rowOff>57150</xdr:rowOff>
                  </from>
                  <to>
                    <xdr:col>41</xdr:col>
                    <xdr:colOff>1009650</xdr:colOff>
                    <xdr:row>32</xdr:row>
                    <xdr:rowOff>228600</xdr:rowOff>
                  </to>
                </anchor>
              </controlPr>
            </control>
          </mc:Choice>
        </mc:AlternateContent>
        <mc:AlternateContent xmlns:mc="http://schemas.openxmlformats.org/markup-compatibility/2006">
          <mc:Choice Requires="x14">
            <control shapeId="69759" r:id="rId130" name="Option Button 127">
              <controlPr defaultSize="0" autoFill="0" autoLine="0" autoPict="0">
                <anchor moveWithCells="1">
                  <from>
                    <xdr:col>41</xdr:col>
                    <xdr:colOff>323850</xdr:colOff>
                    <xdr:row>33</xdr:row>
                    <xdr:rowOff>57150</xdr:rowOff>
                  </from>
                  <to>
                    <xdr:col>41</xdr:col>
                    <xdr:colOff>647700</xdr:colOff>
                    <xdr:row>33</xdr:row>
                    <xdr:rowOff>228600</xdr:rowOff>
                  </to>
                </anchor>
              </controlPr>
            </control>
          </mc:Choice>
        </mc:AlternateContent>
        <mc:AlternateContent xmlns:mc="http://schemas.openxmlformats.org/markup-compatibility/2006">
          <mc:Choice Requires="x14">
            <control shapeId="69760" r:id="rId131" name="Option Button 128">
              <controlPr defaultSize="0" autoFill="0" autoLine="0" autoPict="0">
                <anchor moveWithCells="1">
                  <from>
                    <xdr:col>41</xdr:col>
                    <xdr:colOff>685800</xdr:colOff>
                    <xdr:row>33</xdr:row>
                    <xdr:rowOff>57150</xdr:rowOff>
                  </from>
                  <to>
                    <xdr:col>41</xdr:col>
                    <xdr:colOff>1009650</xdr:colOff>
                    <xdr:row>33</xdr:row>
                    <xdr:rowOff>228600</xdr:rowOff>
                  </to>
                </anchor>
              </controlPr>
            </control>
          </mc:Choice>
        </mc:AlternateContent>
        <mc:AlternateContent xmlns:mc="http://schemas.openxmlformats.org/markup-compatibility/2006">
          <mc:Choice Requires="x14">
            <control shapeId="69761" r:id="rId132" name="Option Button 129">
              <controlPr defaultSize="0" autoFill="0" autoLine="0" autoPict="0">
                <anchor moveWithCells="1">
                  <from>
                    <xdr:col>41</xdr:col>
                    <xdr:colOff>323850</xdr:colOff>
                    <xdr:row>34</xdr:row>
                    <xdr:rowOff>57150</xdr:rowOff>
                  </from>
                  <to>
                    <xdr:col>41</xdr:col>
                    <xdr:colOff>647700</xdr:colOff>
                    <xdr:row>34</xdr:row>
                    <xdr:rowOff>228600</xdr:rowOff>
                  </to>
                </anchor>
              </controlPr>
            </control>
          </mc:Choice>
        </mc:AlternateContent>
        <mc:AlternateContent xmlns:mc="http://schemas.openxmlformats.org/markup-compatibility/2006">
          <mc:Choice Requires="x14">
            <control shapeId="69762" r:id="rId133" name="Option Button 130">
              <controlPr defaultSize="0" autoFill="0" autoLine="0" autoPict="0">
                <anchor moveWithCells="1">
                  <from>
                    <xdr:col>41</xdr:col>
                    <xdr:colOff>685800</xdr:colOff>
                    <xdr:row>34</xdr:row>
                    <xdr:rowOff>57150</xdr:rowOff>
                  </from>
                  <to>
                    <xdr:col>41</xdr:col>
                    <xdr:colOff>1009650</xdr:colOff>
                    <xdr:row>34</xdr:row>
                    <xdr:rowOff>228600</xdr:rowOff>
                  </to>
                </anchor>
              </controlPr>
            </control>
          </mc:Choice>
        </mc:AlternateContent>
        <mc:AlternateContent xmlns:mc="http://schemas.openxmlformats.org/markup-compatibility/2006">
          <mc:Choice Requires="x14">
            <control shapeId="69763" r:id="rId134" name="Option Button 131">
              <controlPr defaultSize="0" autoFill="0" autoLine="0" autoPict="0">
                <anchor moveWithCells="1">
                  <from>
                    <xdr:col>41</xdr:col>
                    <xdr:colOff>323850</xdr:colOff>
                    <xdr:row>35</xdr:row>
                    <xdr:rowOff>57150</xdr:rowOff>
                  </from>
                  <to>
                    <xdr:col>41</xdr:col>
                    <xdr:colOff>647700</xdr:colOff>
                    <xdr:row>35</xdr:row>
                    <xdr:rowOff>228600</xdr:rowOff>
                  </to>
                </anchor>
              </controlPr>
            </control>
          </mc:Choice>
        </mc:AlternateContent>
        <mc:AlternateContent xmlns:mc="http://schemas.openxmlformats.org/markup-compatibility/2006">
          <mc:Choice Requires="x14">
            <control shapeId="69764" r:id="rId135" name="Option Button 132">
              <controlPr defaultSize="0" autoFill="0" autoLine="0" autoPict="0">
                <anchor moveWithCells="1">
                  <from>
                    <xdr:col>41</xdr:col>
                    <xdr:colOff>685800</xdr:colOff>
                    <xdr:row>35</xdr:row>
                    <xdr:rowOff>57150</xdr:rowOff>
                  </from>
                  <to>
                    <xdr:col>41</xdr:col>
                    <xdr:colOff>1009650</xdr:colOff>
                    <xdr:row>35</xdr:row>
                    <xdr:rowOff>228600</xdr:rowOff>
                  </to>
                </anchor>
              </controlPr>
            </control>
          </mc:Choice>
        </mc:AlternateContent>
        <mc:AlternateContent xmlns:mc="http://schemas.openxmlformats.org/markup-compatibility/2006">
          <mc:Choice Requires="x14">
            <control shapeId="69765" r:id="rId136" name="Option Button 133">
              <controlPr defaultSize="0" autoFill="0" autoLine="0" autoPict="0">
                <anchor moveWithCells="1">
                  <from>
                    <xdr:col>41</xdr:col>
                    <xdr:colOff>323850</xdr:colOff>
                    <xdr:row>36</xdr:row>
                    <xdr:rowOff>57150</xdr:rowOff>
                  </from>
                  <to>
                    <xdr:col>41</xdr:col>
                    <xdr:colOff>647700</xdr:colOff>
                    <xdr:row>36</xdr:row>
                    <xdr:rowOff>228600</xdr:rowOff>
                  </to>
                </anchor>
              </controlPr>
            </control>
          </mc:Choice>
        </mc:AlternateContent>
        <mc:AlternateContent xmlns:mc="http://schemas.openxmlformats.org/markup-compatibility/2006">
          <mc:Choice Requires="x14">
            <control shapeId="69766" r:id="rId137" name="Option Button 134">
              <controlPr defaultSize="0" autoFill="0" autoLine="0" autoPict="0">
                <anchor moveWithCells="1">
                  <from>
                    <xdr:col>41</xdr:col>
                    <xdr:colOff>685800</xdr:colOff>
                    <xdr:row>36</xdr:row>
                    <xdr:rowOff>57150</xdr:rowOff>
                  </from>
                  <to>
                    <xdr:col>41</xdr:col>
                    <xdr:colOff>1009650</xdr:colOff>
                    <xdr:row>36</xdr:row>
                    <xdr:rowOff>228600</xdr:rowOff>
                  </to>
                </anchor>
              </controlPr>
            </control>
          </mc:Choice>
        </mc:AlternateContent>
        <mc:AlternateContent xmlns:mc="http://schemas.openxmlformats.org/markup-compatibility/2006">
          <mc:Choice Requires="x14">
            <control shapeId="69767" r:id="rId138" name="Option Button 135">
              <controlPr defaultSize="0" autoFill="0" autoLine="0" autoPict="0">
                <anchor moveWithCells="1">
                  <from>
                    <xdr:col>41</xdr:col>
                    <xdr:colOff>323850</xdr:colOff>
                    <xdr:row>37</xdr:row>
                    <xdr:rowOff>57150</xdr:rowOff>
                  </from>
                  <to>
                    <xdr:col>41</xdr:col>
                    <xdr:colOff>647700</xdr:colOff>
                    <xdr:row>37</xdr:row>
                    <xdr:rowOff>228600</xdr:rowOff>
                  </to>
                </anchor>
              </controlPr>
            </control>
          </mc:Choice>
        </mc:AlternateContent>
        <mc:AlternateContent xmlns:mc="http://schemas.openxmlformats.org/markup-compatibility/2006">
          <mc:Choice Requires="x14">
            <control shapeId="69768" r:id="rId139" name="Option Button 136">
              <controlPr defaultSize="0" autoFill="0" autoLine="0" autoPict="0">
                <anchor moveWithCells="1">
                  <from>
                    <xdr:col>41</xdr:col>
                    <xdr:colOff>685800</xdr:colOff>
                    <xdr:row>37</xdr:row>
                    <xdr:rowOff>57150</xdr:rowOff>
                  </from>
                  <to>
                    <xdr:col>41</xdr:col>
                    <xdr:colOff>1009650</xdr:colOff>
                    <xdr:row>37</xdr:row>
                    <xdr:rowOff>228600</xdr:rowOff>
                  </to>
                </anchor>
              </controlPr>
            </control>
          </mc:Choice>
        </mc:AlternateContent>
        <mc:AlternateContent xmlns:mc="http://schemas.openxmlformats.org/markup-compatibility/2006">
          <mc:Choice Requires="x14">
            <control shapeId="69769" r:id="rId140" name="Option Button 137">
              <controlPr defaultSize="0" autoFill="0" autoLine="0" autoPict="0">
                <anchor moveWithCells="1">
                  <from>
                    <xdr:col>41</xdr:col>
                    <xdr:colOff>323850</xdr:colOff>
                    <xdr:row>38</xdr:row>
                    <xdr:rowOff>57150</xdr:rowOff>
                  </from>
                  <to>
                    <xdr:col>41</xdr:col>
                    <xdr:colOff>647700</xdr:colOff>
                    <xdr:row>38</xdr:row>
                    <xdr:rowOff>228600</xdr:rowOff>
                  </to>
                </anchor>
              </controlPr>
            </control>
          </mc:Choice>
        </mc:AlternateContent>
        <mc:AlternateContent xmlns:mc="http://schemas.openxmlformats.org/markup-compatibility/2006">
          <mc:Choice Requires="x14">
            <control shapeId="69770" r:id="rId141" name="Option Button 138">
              <controlPr defaultSize="0" autoFill="0" autoLine="0" autoPict="0">
                <anchor moveWithCells="1">
                  <from>
                    <xdr:col>41</xdr:col>
                    <xdr:colOff>685800</xdr:colOff>
                    <xdr:row>38</xdr:row>
                    <xdr:rowOff>57150</xdr:rowOff>
                  </from>
                  <to>
                    <xdr:col>41</xdr:col>
                    <xdr:colOff>1009650</xdr:colOff>
                    <xdr:row>38</xdr:row>
                    <xdr:rowOff>228600</xdr:rowOff>
                  </to>
                </anchor>
              </controlPr>
            </control>
          </mc:Choice>
        </mc:AlternateContent>
        <mc:AlternateContent xmlns:mc="http://schemas.openxmlformats.org/markup-compatibility/2006">
          <mc:Choice Requires="x14">
            <control shapeId="69771" r:id="rId142" name="Option Button 139">
              <controlPr defaultSize="0" autoFill="0" autoLine="0" autoPict="0">
                <anchor moveWithCells="1">
                  <from>
                    <xdr:col>41</xdr:col>
                    <xdr:colOff>323850</xdr:colOff>
                    <xdr:row>39</xdr:row>
                    <xdr:rowOff>57150</xdr:rowOff>
                  </from>
                  <to>
                    <xdr:col>41</xdr:col>
                    <xdr:colOff>647700</xdr:colOff>
                    <xdr:row>39</xdr:row>
                    <xdr:rowOff>228600</xdr:rowOff>
                  </to>
                </anchor>
              </controlPr>
            </control>
          </mc:Choice>
        </mc:AlternateContent>
        <mc:AlternateContent xmlns:mc="http://schemas.openxmlformats.org/markup-compatibility/2006">
          <mc:Choice Requires="x14">
            <control shapeId="69772" r:id="rId143" name="Option Button 140">
              <controlPr defaultSize="0" autoFill="0" autoLine="0" autoPict="0">
                <anchor moveWithCells="1">
                  <from>
                    <xdr:col>41</xdr:col>
                    <xdr:colOff>685800</xdr:colOff>
                    <xdr:row>39</xdr:row>
                    <xdr:rowOff>57150</xdr:rowOff>
                  </from>
                  <to>
                    <xdr:col>41</xdr:col>
                    <xdr:colOff>1009650</xdr:colOff>
                    <xdr:row>39</xdr:row>
                    <xdr:rowOff>228600</xdr:rowOff>
                  </to>
                </anchor>
              </controlPr>
            </control>
          </mc:Choice>
        </mc:AlternateContent>
        <mc:AlternateContent xmlns:mc="http://schemas.openxmlformats.org/markup-compatibility/2006">
          <mc:Choice Requires="x14">
            <control shapeId="69773" r:id="rId144" name="Option Button 141">
              <controlPr defaultSize="0" autoFill="0" autoLine="0" autoPict="0">
                <anchor moveWithCells="1">
                  <from>
                    <xdr:col>41</xdr:col>
                    <xdr:colOff>323850</xdr:colOff>
                    <xdr:row>40</xdr:row>
                    <xdr:rowOff>57150</xdr:rowOff>
                  </from>
                  <to>
                    <xdr:col>41</xdr:col>
                    <xdr:colOff>647700</xdr:colOff>
                    <xdr:row>40</xdr:row>
                    <xdr:rowOff>228600</xdr:rowOff>
                  </to>
                </anchor>
              </controlPr>
            </control>
          </mc:Choice>
        </mc:AlternateContent>
        <mc:AlternateContent xmlns:mc="http://schemas.openxmlformats.org/markup-compatibility/2006">
          <mc:Choice Requires="x14">
            <control shapeId="69774" r:id="rId145" name="Option Button 142">
              <controlPr defaultSize="0" autoFill="0" autoLine="0" autoPict="0">
                <anchor moveWithCells="1">
                  <from>
                    <xdr:col>41</xdr:col>
                    <xdr:colOff>685800</xdr:colOff>
                    <xdr:row>40</xdr:row>
                    <xdr:rowOff>57150</xdr:rowOff>
                  </from>
                  <to>
                    <xdr:col>41</xdr:col>
                    <xdr:colOff>1009650</xdr:colOff>
                    <xdr:row>40</xdr:row>
                    <xdr:rowOff>228600</xdr:rowOff>
                  </to>
                </anchor>
              </controlPr>
            </control>
          </mc:Choice>
        </mc:AlternateContent>
        <mc:AlternateContent xmlns:mc="http://schemas.openxmlformats.org/markup-compatibility/2006">
          <mc:Choice Requires="x14">
            <control shapeId="69775" r:id="rId146" name="Option Button 143">
              <controlPr defaultSize="0" autoFill="0" autoLine="0" autoPict="0">
                <anchor moveWithCells="1">
                  <from>
                    <xdr:col>41</xdr:col>
                    <xdr:colOff>323850</xdr:colOff>
                    <xdr:row>41</xdr:row>
                    <xdr:rowOff>57150</xdr:rowOff>
                  </from>
                  <to>
                    <xdr:col>41</xdr:col>
                    <xdr:colOff>647700</xdr:colOff>
                    <xdr:row>41</xdr:row>
                    <xdr:rowOff>228600</xdr:rowOff>
                  </to>
                </anchor>
              </controlPr>
            </control>
          </mc:Choice>
        </mc:AlternateContent>
        <mc:AlternateContent xmlns:mc="http://schemas.openxmlformats.org/markup-compatibility/2006">
          <mc:Choice Requires="x14">
            <control shapeId="69776" r:id="rId147" name="Option Button 144">
              <controlPr defaultSize="0" autoFill="0" autoLine="0" autoPict="0">
                <anchor moveWithCells="1">
                  <from>
                    <xdr:col>41</xdr:col>
                    <xdr:colOff>685800</xdr:colOff>
                    <xdr:row>41</xdr:row>
                    <xdr:rowOff>57150</xdr:rowOff>
                  </from>
                  <to>
                    <xdr:col>41</xdr:col>
                    <xdr:colOff>1009650</xdr:colOff>
                    <xdr:row>41</xdr:row>
                    <xdr:rowOff>228600</xdr:rowOff>
                  </to>
                </anchor>
              </controlPr>
            </control>
          </mc:Choice>
        </mc:AlternateContent>
        <mc:AlternateContent xmlns:mc="http://schemas.openxmlformats.org/markup-compatibility/2006">
          <mc:Choice Requires="x14">
            <control shapeId="69777" r:id="rId148" name="Option Button 145">
              <controlPr defaultSize="0" autoFill="0" autoLine="0" autoPict="0">
                <anchor moveWithCells="1">
                  <from>
                    <xdr:col>41</xdr:col>
                    <xdr:colOff>323850</xdr:colOff>
                    <xdr:row>42</xdr:row>
                    <xdr:rowOff>57150</xdr:rowOff>
                  </from>
                  <to>
                    <xdr:col>41</xdr:col>
                    <xdr:colOff>647700</xdr:colOff>
                    <xdr:row>42</xdr:row>
                    <xdr:rowOff>228600</xdr:rowOff>
                  </to>
                </anchor>
              </controlPr>
            </control>
          </mc:Choice>
        </mc:AlternateContent>
        <mc:AlternateContent xmlns:mc="http://schemas.openxmlformats.org/markup-compatibility/2006">
          <mc:Choice Requires="x14">
            <control shapeId="69778" r:id="rId149" name="Option Button 146">
              <controlPr defaultSize="0" autoFill="0" autoLine="0" autoPict="0">
                <anchor moveWithCells="1">
                  <from>
                    <xdr:col>41</xdr:col>
                    <xdr:colOff>685800</xdr:colOff>
                    <xdr:row>42</xdr:row>
                    <xdr:rowOff>57150</xdr:rowOff>
                  </from>
                  <to>
                    <xdr:col>41</xdr:col>
                    <xdr:colOff>1009650</xdr:colOff>
                    <xdr:row>42</xdr:row>
                    <xdr:rowOff>228600</xdr:rowOff>
                  </to>
                </anchor>
              </controlPr>
            </control>
          </mc:Choice>
        </mc:AlternateContent>
        <mc:AlternateContent xmlns:mc="http://schemas.openxmlformats.org/markup-compatibility/2006">
          <mc:Choice Requires="x14">
            <control shapeId="69779" r:id="rId150" name="Option Button 147">
              <controlPr defaultSize="0" autoFill="0" autoLine="0" autoPict="0">
                <anchor moveWithCells="1">
                  <from>
                    <xdr:col>41</xdr:col>
                    <xdr:colOff>323850</xdr:colOff>
                    <xdr:row>43</xdr:row>
                    <xdr:rowOff>57150</xdr:rowOff>
                  </from>
                  <to>
                    <xdr:col>41</xdr:col>
                    <xdr:colOff>647700</xdr:colOff>
                    <xdr:row>43</xdr:row>
                    <xdr:rowOff>228600</xdr:rowOff>
                  </to>
                </anchor>
              </controlPr>
            </control>
          </mc:Choice>
        </mc:AlternateContent>
        <mc:AlternateContent xmlns:mc="http://schemas.openxmlformats.org/markup-compatibility/2006">
          <mc:Choice Requires="x14">
            <control shapeId="69780" r:id="rId151" name="Option Button 148">
              <controlPr defaultSize="0" autoFill="0" autoLine="0" autoPict="0">
                <anchor moveWithCells="1">
                  <from>
                    <xdr:col>41</xdr:col>
                    <xdr:colOff>685800</xdr:colOff>
                    <xdr:row>43</xdr:row>
                    <xdr:rowOff>57150</xdr:rowOff>
                  </from>
                  <to>
                    <xdr:col>41</xdr:col>
                    <xdr:colOff>1009650</xdr:colOff>
                    <xdr:row>43</xdr:row>
                    <xdr:rowOff>228600</xdr:rowOff>
                  </to>
                </anchor>
              </controlPr>
            </control>
          </mc:Choice>
        </mc:AlternateContent>
        <mc:AlternateContent xmlns:mc="http://schemas.openxmlformats.org/markup-compatibility/2006">
          <mc:Choice Requires="x14">
            <control shapeId="69781" r:id="rId152" name="Option Button 149">
              <controlPr defaultSize="0" autoFill="0" autoLine="0" autoPict="0">
                <anchor moveWithCells="1">
                  <from>
                    <xdr:col>41</xdr:col>
                    <xdr:colOff>323850</xdr:colOff>
                    <xdr:row>44</xdr:row>
                    <xdr:rowOff>57150</xdr:rowOff>
                  </from>
                  <to>
                    <xdr:col>41</xdr:col>
                    <xdr:colOff>647700</xdr:colOff>
                    <xdr:row>44</xdr:row>
                    <xdr:rowOff>228600</xdr:rowOff>
                  </to>
                </anchor>
              </controlPr>
            </control>
          </mc:Choice>
        </mc:AlternateContent>
        <mc:AlternateContent xmlns:mc="http://schemas.openxmlformats.org/markup-compatibility/2006">
          <mc:Choice Requires="x14">
            <control shapeId="69782" r:id="rId153" name="Option Button 150">
              <controlPr defaultSize="0" autoFill="0" autoLine="0" autoPict="0">
                <anchor moveWithCells="1">
                  <from>
                    <xdr:col>41</xdr:col>
                    <xdr:colOff>685800</xdr:colOff>
                    <xdr:row>44</xdr:row>
                    <xdr:rowOff>57150</xdr:rowOff>
                  </from>
                  <to>
                    <xdr:col>41</xdr:col>
                    <xdr:colOff>1009650</xdr:colOff>
                    <xdr:row>44</xdr:row>
                    <xdr:rowOff>228600</xdr:rowOff>
                  </to>
                </anchor>
              </controlPr>
            </control>
          </mc:Choice>
        </mc:AlternateContent>
        <mc:AlternateContent xmlns:mc="http://schemas.openxmlformats.org/markup-compatibility/2006">
          <mc:Choice Requires="x14">
            <control shapeId="69783" r:id="rId154" name="Option Button 151">
              <controlPr defaultSize="0" autoFill="0" autoLine="0" autoPict="0">
                <anchor moveWithCells="1">
                  <from>
                    <xdr:col>41</xdr:col>
                    <xdr:colOff>323850</xdr:colOff>
                    <xdr:row>45</xdr:row>
                    <xdr:rowOff>57150</xdr:rowOff>
                  </from>
                  <to>
                    <xdr:col>41</xdr:col>
                    <xdr:colOff>647700</xdr:colOff>
                    <xdr:row>45</xdr:row>
                    <xdr:rowOff>228600</xdr:rowOff>
                  </to>
                </anchor>
              </controlPr>
            </control>
          </mc:Choice>
        </mc:AlternateContent>
        <mc:AlternateContent xmlns:mc="http://schemas.openxmlformats.org/markup-compatibility/2006">
          <mc:Choice Requires="x14">
            <control shapeId="69784" r:id="rId155" name="Option Button 152">
              <controlPr defaultSize="0" autoFill="0" autoLine="0" autoPict="0">
                <anchor moveWithCells="1">
                  <from>
                    <xdr:col>41</xdr:col>
                    <xdr:colOff>685800</xdr:colOff>
                    <xdr:row>45</xdr:row>
                    <xdr:rowOff>57150</xdr:rowOff>
                  </from>
                  <to>
                    <xdr:col>41</xdr:col>
                    <xdr:colOff>1009650</xdr:colOff>
                    <xdr:row>45</xdr:row>
                    <xdr:rowOff>228600</xdr:rowOff>
                  </to>
                </anchor>
              </controlPr>
            </control>
          </mc:Choice>
        </mc:AlternateContent>
        <mc:AlternateContent xmlns:mc="http://schemas.openxmlformats.org/markup-compatibility/2006">
          <mc:Choice Requires="x14">
            <control shapeId="69785" r:id="rId156" name="Option Button 153">
              <controlPr defaultSize="0" autoFill="0" autoLine="0" autoPict="0">
                <anchor moveWithCells="1">
                  <from>
                    <xdr:col>41</xdr:col>
                    <xdr:colOff>323850</xdr:colOff>
                    <xdr:row>46</xdr:row>
                    <xdr:rowOff>57150</xdr:rowOff>
                  </from>
                  <to>
                    <xdr:col>41</xdr:col>
                    <xdr:colOff>647700</xdr:colOff>
                    <xdr:row>46</xdr:row>
                    <xdr:rowOff>228600</xdr:rowOff>
                  </to>
                </anchor>
              </controlPr>
            </control>
          </mc:Choice>
        </mc:AlternateContent>
        <mc:AlternateContent xmlns:mc="http://schemas.openxmlformats.org/markup-compatibility/2006">
          <mc:Choice Requires="x14">
            <control shapeId="69786" r:id="rId157" name="Option Button 154">
              <controlPr defaultSize="0" autoFill="0" autoLine="0" autoPict="0">
                <anchor moveWithCells="1">
                  <from>
                    <xdr:col>41</xdr:col>
                    <xdr:colOff>685800</xdr:colOff>
                    <xdr:row>46</xdr:row>
                    <xdr:rowOff>57150</xdr:rowOff>
                  </from>
                  <to>
                    <xdr:col>41</xdr:col>
                    <xdr:colOff>1009650</xdr:colOff>
                    <xdr:row>46</xdr:row>
                    <xdr:rowOff>228600</xdr:rowOff>
                  </to>
                </anchor>
              </controlPr>
            </control>
          </mc:Choice>
        </mc:AlternateContent>
        <mc:AlternateContent xmlns:mc="http://schemas.openxmlformats.org/markup-compatibility/2006">
          <mc:Choice Requires="x14">
            <control shapeId="69787" r:id="rId158" name="Option Button 155">
              <controlPr defaultSize="0" autoFill="0" autoLine="0" autoPict="0">
                <anchor moveWithCells="1">
                  <from>
                    <xdr:col>41</xdr:col>
                    <xdr:colOff>323850</xdr:colOff>
                    <xdr:row>47</xdr:row>
                    <xdr:rowOff>57150</xdr:rowOff>
                  </from>
                  <to>
                    <xdr:col>41</xdr:col>
                    <xdr:colOff>647700</xdr:colOff>
                    <xdr:row>47</xdr:row>
                    <xdr:rowOff>228600</xdr:rowOff>
                  </to>
                </anchor>
              </controlPr>
            </control>
          </mc:Choice>
        </mc:AlternateContent>
        <mc:AlternateContent xmlns:mc="http://schemas.openxmlformats.org/markup-compatibility/2006">
          <mc:Choice Requires="x14">
            <control shapeId="69788" r:id="rId159" name="Option Button 156">
              <controlPr defaultSize="0" autoFill="0" autoLine="0" autoPict="0">
                <anchor moveWithCells="1">
                  <from>
                    <xdr:col>41</xdr:col>
                    <xdr:colOff>685800</xdr:colOff>
                    <xdr:row>47</xdr:row>
                    <xdr:rowOff>57150</xdr:rowOff>
                  </from>
                  <to>
                    <xdr:col>41</xdr:col>
                    <xdr:colOff>1009650</xdr:colOff>
                    <xdr:row>47</xdr:row>
                    <xdr:rowOff>228600</xdr:rowOff>
                  </to>
                </anchor>
              </controlPr>
            </control>
          </mc:Choice>
        </mc:AlternateContent>
        <mc:AlternateContent xmlns:mc="http://schemas.openxmlformats.org/markup-compatibility/2006">
          <mc:Choice Requires="x14">
            <control shapeId="69789" r:id="rId160" name="Option Button 157">
              <controlPr defaultSize="0" autoFill="0" autoLine="0" autoPict="0">
                <anchor moveWithCells="1">
                  <from>
                    <xdr:col>41</xdr:col>
                    <xdr:colOff>323850</xdr:colOff>
                    <xdr:row>48</xdr:row>
                    <xdr:rowOff>57150</xdr:rowOff>
                  </from>
                  <to>
                    <xdr:col>41</xdr:col>
                    <xdr:colOff>647700</xdr:colOff>
                    <xdr:row>48</xdr:row>
                    <xdr:rowOff>228600</xdr:rowOff>
                  </to>
                </anchor>
              </controlPr>
            </control>
          </mc:Choice>
        </mc:AlternateContent>
        <mc:AlternateContent xmlns:mc="http://schemas.openxmlformats.org/markup-compatibility/2006">
          <mc:Choice Requires="x14">
            <control shapeId="69790" r:id="rId161" name="Option Button 158">
              <controlPr defaultSize="0" autoFill="0" autoLine="0" autoPict="0">
                <anchor moveWithCells="1">
                  <from>
                    <xdr:col>41</xdr:col>
                    <xdr:colOff>685800</xdr:colOff>
                    <xdr:row>48</xdr:row>
                    <xdr:rowOff>57150</xdr:rowOff>
                  </from>
                  <to>
                    <xdr:col>41</xdr:col>
                    <xdr:colOff>1009650</xdr:colOff>
                    <xdr:row>48</xdr:row>
                    <xdr:rowOff>228600</xdr:rowOff>
                  </to>
                </anchor>
              </controlPr>
            </control>
          </mc:Choice>
        </mc:AlternateContent>
        <mc:AlternateContent xmlns:mc="http://schemas.openxmlformats.org/markup-compatibility/2006">
          <mc:Choice Requires="x14">
            <control shapeId="69791" r:id="rId162" name="Option Button 159">
              <controlPr defaultSize="0" autoFill="0" autoLine="0" autoPict="0">
                <anchor moveWithCells="1">
                  <from>
                    <xdr:col>41</xdr:col>
                    <xdr:colOff>323850</xdr:colOff>
                    <xdr:row>49</xdr:row>
                    <xdr:rowOff>57150</xdr:rowOff>
                  </from>
                  <to>
                    <xdr:col>41</xdr:col>
                    <xdr:colOff>647700</xdr:colOff>
                    <xdr:row>49</xdr:row>
                    <xdr:rowOff>228600</xdr:rowOff>
                  </to>
                </anchor>
              </controlPr>
            </control>
          </mc:Choice>
        </mc:AlternateContent>
        <mc:AlternateContent xmlns:mc="http://schemas.openxmlformats.org/markup-compatibility/2006">
          <mc:Choice Requires="x14">
            <control shapeId="69792" r:id="rId163" name="Option Button 160">
              <controlPr defaultSize="0" autoFill="0" autoLine="0" autoPict="0">
                <anchor moveWithCells="1">
                  <from>
                    <xdr:col>41</xdr:col>
                    <xdr:colOff>685800</xdr:colOff>
                    <xdr:row>49</xdr:row>
                    <xdr:rowOff>57150</xdr:rowOff>
                  </from>
                  <to>
                    <xdr:col>41</xdr:col>
                    <xdr:colOff>1009650</xdr:colOff>
                    <xdr:row>49</xdr:row>
                    <xdr:rowOff>228600</xdr:rowOff>
                  </to>
                </anchor>
              </controlPr>
            </control>
          </mc:Choice>
        </mc:AlternateContent>
        <mc:AlternateContent xmlns:mc="http://schemas.openxmlformats.org/markup-compatibility/2006">
          <mc:Choice Requires="x14">
            <control shapeId="69793" r:id="rId164" name="Option Button 161">
              <controlPr defaultSize="0" autoFill="0" autoLine="0" autoPict="0">
                <anchor moveWithCells="1">
                  <from>
                    <xdr:col>41</xdr:col>
                    <xdr:colOff>323850</xdr:colOff>
                    <xdr:row>50</xdr:row>
                    <xdr:rowOff>57150</xdr:rowOff>
                  </from>
                  <to>
                    <xdr:col>41</xdr:col>
                    <xdr:colOff>647700</xdr:colOff>
                    <xdr:row>50</xdr:row>
                    <xdr:rowOff>228600</xdr:rowOff>
                  </to>
                </anchor>
              </controlPr>
            </control>
          </mc:Choice>
        </mc:AlternateContent>
        <mc:AlternateContent xmlns:mc="http://schemas.openxmlformats.org/markup-compatibility/2006">
          <mc:Choice Requires="x14">
            <control shapeId="69794" r:id="rId165" name="Option Button 162">
              <controlPr defaultSize="0" autoFill="0" autoLine="0" autoPict="0">
                <anchor moveWithCells="1">
                  <from>
                    <xdr:col>41</xdr:col>
                    <xdr:colOff>685800</xdr:colOff>
                    <xdr:row>50</xdr:row>
                    <xdr:rowOff>57150</xdr:rowOff>
                  </from>
                  <to>
                    <xdr:col>41</xdr:col>
                    <xdr:colOff>1009650</xdr:colOff>
                    <xdr:row>50</xdr:row>
                    <xdr:rowOff>228600</xdr:rowOff>
                  </to>
                </anchor>
              </controlPr>
            </control>
          </mc:Choice>
        </mc:AlternateContent>
        <mc:AlternateContent xmlns:mc="http://schemas.openxmlformats.org/markup-compatibility/2006">
          <mc:Choice Requires="x14">
            <control shapeId="69795" r:id="rId166" name="Option Button 163">
              <controlPr defaultSize="0" autoFill="0" autoLine="0" autoPict="0">
                <anchor moveWithCells="1">
                  <from>
                    <xdr:col>41</xdr:col>
                    <xdr:colOff>323850</xdr:colOff>
                    <xdr:row>51</xdr:row>
                    <xdr:rowOff>57150</xdr:rowOff>
                  </from>
                  <to>
                    <xdr:col>41</xdr:col>
                    <xdr:colOff>647700</xdr:colOff>
                    <xdr:row>51</xdr:row>
                    <xdr:rowOff>228600</xdr:rowOff>
                  </to>
                </anchor>
              </controlPr>
            </control>
          </mc:Choice>
        </mc:AlternateContent>
        <mc:AlternateContent xmlns:mc="http://schemas.openxmlformats.org/markup-compatibility/2006">
          <mc:Choice Requires="x14">
            <control shapeId="69796" r:id="rId167" name="Option Button 164">
              <controlPr defaultSize="0" autoFill="0" autoLine="0" autoPict="0">
                <anchor moveWithCells="1">
                  <from>
                    <xdr:col>41</xdr:col>
                    <xdr:colOff>685800</xdr:colOff>
                    <xdr:row>51</xdr:row>
                    <xdr:rowOff>57150</xdr:rowOff>
                  </from>
                  <to>
                    <xdr:col>41</xdr:col>
                    <xdr:colOff>1009650</xdr:colOff>
                    <xdr:row>51</xdr:row>
                    <xdr:rowOff>228600</xdr:rowOff>
                  </to>
                </anchor>
              </controlPr>
            </control>
          </mc:Choice>
        </mc:AlternateContent>
        <mc:AlternateContent xmlns:mc="http://schemas.openxmlformats.org/markup-compatibility/2006">
          <mc:Choice Requires="x14">
            <control shapeId="69797" r:id="rId168" name="Group Box 165">
              <controlPr defaultSize="0" autoFill="0" autoPict="0">
                <anchor moveWithCells="1">
                  <from>
                    <xdr:col>37</xdr:col>
                    <xdr:colOff>9525</xdr:colOff>
                    <xdr:row>11</xdr:row>
                    <xdr:rowOff>0</xdr:rowOff>
                  </from>
                  <to>
                    <xdr:col>38</xdr:col>
                    <xdr:colOff>0</xdr:colOff>
                    <xdr:row>12</xdr:row>
                    <xdr:rowOff>9525</xdr:rowOff>
                  </to>
                </anchor>
              </controlPr>
            </control>
          </mc:Choice>
        </mc:AlternateContent>
        <mc:AlternateContent xmlns:mc="http://schemas.openxmlformats.org/markup-compatibility/2006">
          <mc:Choice Requires="x14">
            <control shapeId="69798" r:id="rId169" name="Group Box 166">
              <controlPr defaultSize="0" autoFill="0" autoPict="0">
                <anchor moveWithCells="1">
                  <from>
                    <xdr:col>37</xdr:col>
                    <xdr:colOff>9525</xdr:colOff>
                    <xdr:row>12</xdr:row>
                    <xdr:rowOff>9525</xdr:rowOff>
                  </from>
                  <to>
                    <xdr:col>38</xdr:col>
                    <xdr:colOff>0</xdr:colOff>
                    <xdr:row>13</xdr:row>
                    <xdr:rowOff>9525</xdr:rowOff>
                  </to>
                </anchor>
              </controlPr>
            </control>
          </mc:Choice>
        </mc:AlternateContent>
        <mc:AlternateContent xmlns:mc="http://schemas.openxmlformats.org/markup-compatibility/2006">
          <mc:Choice Requires="x14">
            <control shapeId="69799" r:id="rId170" name="Group Box 167">
              <controlPr defaultSize="0" autoFill="0" autoPict="0">
                <anchor moveWithCells="1">
                  <from>
                    <xdr:col>37</xdr:col>
                    <xdr:colOff>9525</xdr:colOff>
                    <xdr:row>13</xdr:row>
                    <xdr:rowOff>9525</xdr:rowOff>
                  </from>
                  <to>
                    <xdr:col>38</xdr:col>
                    <xdr:colOff>0</xdr:colOff>
                    <xdr:row>14</xdr:row>
                    <xdr:rowOff>9525</xdr:rowOff>
                  </to>
                </anchor>
              </controlPr>
            </control>
          </mc:Choice>
        </mc:AlternateContent>
        <mc:AlternateContent xmlns:mc="http://schemas.openxmlformats.org/markup-compatibility/2006">
          <mc:Choice Requires="x14">
            <control shapeId="69800" r:id="rId171" name="Group Box 168">
              <controlPr defaultSize="0" autoFill="0" autoPict="0">
                <anchor moveWithCells="1">
                  <from>
                    <xdr:col>37</xdr:col>
                    <xdr:colOff>9525</xdr:colOff>
                    <xdr:row>14</xdr:row>
                    <xdr:rowOff>19050</xdr:rowOff>
                  </from>
                  <to>
                    <xdr:col>38</xdr:col>
                    <xdr:colOff>0</xdr:colOff>
                    <xdr:row>15</xdr:row>
                    <xdr:rowOff>0</xdr:rowOff>
                  </to>
                </anchor>
              </controlPr>
            </control>
          </mc:Choice>
        </mc:AlternateContent>
        <mc:AlternateContent xmlns:mc="http://schemas.openxmlformats.org/markup-compatibility/2006">
          <mc:Choice Requires="x14">
            <control shapeId="69801" r:id="rId172" name="Group Box 169">
              <controlPr defaultSize="0" autoFill="0" autoPict="0">
                <anchor moveWithCells="1">
                  <from>
                    <xdr:col>37</xdr:col>
                    <xdr:colOff>9525</xdr:colOff>
                    <xdr:row>15</xdr:row>
                    <xdr:rowOff>9525</xdr:rowOff>
                  </from>
                  <to>
                    <xdr:col>38</xdr:col>
                    <xdr:colOff>0</xdr:colOff>
                    <xdr:row>16</xdr:row>
                    <xdr:rowOff>9525</xdr:rowOff>
                  </to>
                </anchor>
              </controlPr>
            </control>
          </mc:Choice>
        </mc:AlternateContent>
        <mc:AlternateContent xmlns:mc="http://schemas.openxmlformats.org/markup-compatibility/2006">
          <mc:Choice Requires="x14">
            <control shapeId="69802" r:id="rId173" name="Group Box 170">
              <controlPr defaultSize="0" autoFill="0" autoPict="0">
                <anchor moveWithCells="1">
                  <from>
                    <xdr:col>37</xdr:col>
                    <xdr:colOff>9525</xdr:colOff>
                    <xdr:row>16</xdr:row>
                    <xdr:rowOff>9525</xdr:rowOff>
                  </from>
                  <to>
                    <xdr:col>38</xdr:col>
                    <xdr:colOff>0</xdr:colOff>
                    <xdr:row>17</xdr:row>
                    <xdr:rowOff>9525</xdr:rowOff>
                  </to>
                </anchor>
              </controlPr>
            </control>
          </mc:Choice>
        </mc:AlternateContent>
        <mc:AlternateContent xmlns:mc="http://schemas.openxmlformats.org/markup-compatibility/2006">
          <mc:Choice Requires="x14">
            <control shapeId="69803" r:id="rId174" name="Group Box 171">
              <controlPr defaultSize="0" autoFill="0" autoPict="0">
                <anchor moveWithCells="1">
                  <from>
                    <xdr:col>37</xdr:col>
                    <xdr:colOff>9525</xdr:colOff>
                    <xdr:row>17</xdr:row>
                    <xdr:rowOff>9525</xdr:rowOff>
                  </from>
                  <to>
                    <xdr:col>38</xdr:col>
                    <xdr:colOff>0</xdr:colOff>
                    <xdr:row>18</xdr:row>
                    <xdr:rowOff>9525</xdr:rowOff>
                  </to>
                </anchor>
              </controlPr>
            </control>
          </mc:Choice>
        </mc:AlternateContent>
        <mc:AlternateContent xmlns:mc="http://schemas.openxmlformats.org/markup-compatibility/2006">
          <mc:Choice Requires="x14">
            <control shapeId="69804" r:id="rId175" name="Group Box 172">
              <controlPr defaultSize="0" autoFill="0" autoPict="0">
                <anchor moveWithCells="1">
                  <from>
                    <xdr:col>37</xdr:col>
                    <xdr:colOff>9525</xdr:colOff>
                    <xdr:row>18</xdr:row>
                    <xdr:rowOff>9525</xdr:rowOff>
                  </from>
                  <to>
                    <xdr:col>37</xdr:col>
                    <xdr:colOff>1076325</xdr:colOff>
                    <xdr:row>19</xdr:row>
                    <xdr:rowOff>19050</xdr:rowOff>
                  </to>
                </anchor>
              </controlPr>
            </control>
          </mc:Choice>
        </mc:AlternateContent>
        <mc:AlternateContent xmlns:mc="http://schemas.openxmlformats.org/markup-compatibility/2006">
          <mc:Choice Requires="x14">
            <control shapeId="69805" r:id="rId176" name="Group Box 173">
              <controlPr defaultSize="0" autoFill="0" autoPict="0">
                <anchor moveWithCells="1">
                  <from>
                    <xdr:col>37</xdr:col>
                    <xdr:colOff>9525</xdr:colOff>
                    <xdr:row>19</xdr:row>
                    <xdr:rowOff>9525</xdr:rowOff>
                  </from>
                  <to>
                    <xdr:col>37</xdr:col>
                    <xdr:colOff>1076325</xdr:colOff>
                    <xdr:row>20</xdr:row>
                    <xdr:rowOff>9525</xdr:rowOff>
                  </to>
                </anchor>
              </controlPr>
            </control>
          </mc:Choice>
        </mc:AlternateContent>
        <mc:AlternateContent xmlns:mc="http://schemas.openxmlformats.org/markup-compatibility/2006">
          <mc:Choice Requires="x14">
            <control shapeId="69806" r:id="rId177" name="Group Box 174">
              <controlPr defaultSize="0" autoFill="0" autoPict="0">
                <anchor moveWithCells="1">
                  <from>
                    <xdr:col>37</xdr:col>
                    <xdr:colOff>9525</xdr:colOff>
                    <xdr:row>20</xdr:row>
                    <xdr:rowOff>9525</xdr:rowOff>
                  </from>
                  <to>
                    <xdr:col>37</xdr:col>
                    <xdr:colOff>1076325</xdr:colOff>
                    <xdr:row>21</xdr:row>
                    <xdr:rowOff>19050</xdr:rowOff>
                  </to>
                </anchor>
              </controlPr>
            </control>
          </mc:Choice>
        </mc:AlternateContent>
        <mc:AlternateContent xmlns:mc="http://schemas.openxmlformats.org/markup-compatibility/2006">
          <mc:Choice Requires="x14">
            <control shapeId="69807" r:id="rId178" name="Group Box 175">
              <controlPr defaultSize="0" autoFill="0" autoPict="0">
                <anchor moveWithCells="1">
                  <from>
                    <xdr:col>37</xdr:col>
                    <xdr:colOff>9525</xdr:colOff>
                    <xdr:row>21</xdr:row>
                    <xdr:rowOff>9525</xdr:rowOff>
                  </from>
                  <to>
                    <xdr:col>37</xdr:col>
                    <xdr:colOff>1076325</xdr:colOff>
                    <xdr:row>22</xdr:row>
                    <xdr:rowOff>9525</xdr:rowOff>
                  </to>
                </anchor>
              </controlPr>
            </control>
          </mc:Choice>
        </mc:AlternateContent>
        <mc:AlternateContent xmlns:mc="http://schemas.openxmlformats.org/markup-compatibility/2006">
          <mc:Choice Requires="x14">
            <control shapeId="69808" r:id="rId179" name="Group Box 176">
              <controlPr defaultSize="0" autoFill="0" autoPict="0">
                <anchor moveWithCells="1">
                  <from>
                    <xdr:col>37</xdr:col>
                    <xdr:colOff>9525</xdr:colOff>
                    <xdr:row>22</xdr:row>
                    <xdr:rowOff>0</xdr:rowOff>
                  </from>
                  <to>
                    <xdr:col>37</xdr:col>
                    <xdr:colOff>1076325</xdr:colOff>
                    <xdr:row>23</xdr:row>
                    <xdr:rowOff>0</xdr:rowOff>
                  </to>
                </anchor>
              </controlPr>
            </control>
          </mc:Choice>
        </mc:AlternateContent>
        <mc:AlternateContent xmlns:mc="http://schemas.openxmlformats.org/markup-compatibility/2006">
          <mc:Choice Requires="x14">
            <control shapeId="69809" r:id="rId180" name="Group Box 177">
              <controlPr defaultSize="0" autoFill="0" autoPict="0">
                <anchor moveWithCells="1">
                  <from>
                    <xdr:col>37</xdr:col>
                    <xdr:colOff>9525</xdr:colOff>
                    <xdr:row>23</xdr:row>
                    <xdr:rowOff>0</xdr:rowOff>
                  </from>
                  <to>
                    <xdr:col>38</xdr:col>
                    <xdr:colOff>0</xdr:colOff>
                    <xdr:row>24</xdr:row>
                    <xdr:rowOff>0</xdr:rowOff>
                  </to>
                </anchor>
              </controlPr>
            </control>
          </mc:Choice>
        </mc:AlternateContent>
        <mc:AlternateContent xmlns:mc="http://schemas.openxmlformats.org/markup-compatibility/2006">
          <mc:Choice Requires="x14">
            <control shapeId="69810" r:id="rId181" name="Group Box 178">
              <controlPr defaultSize="0" autoFill="0" autoPict="0">
                <anchor moveWithCells="1">
                  <from>
                    <xdr:col>37</xdr:col>
                    <xdr:colOff>9525</xdr:colOff>
                    <xdr:row>24</xdr:row>
                    <xdr:rowOff>9525</xdr:rowOff>
                  </from>
                  <to>
                    <xdr:col>38</xdr:col>
                    <xdr:colOff>0</xdr:colOff>
                    <xdr:row>25</xdr:row>
                    <xdr:rowOff>9525</xdr:rowOff>
                  </to>
                </anchor>
              </controlPr>
            </control>
          </mc:Choice>
        </mc:AlternateContent>
        <mc:AlternateContent xmlns:mc="http://schemas.openxmlformats.org/markup-compatibility/2006">
          <mc:Choice Requires="x14">
            <control shapeId="69811" r:id="rId182" name="Group Box 179">
              <controlPr defaultSize="0" autoFill="0" autoPict="0">
                <anchor moveWithCells="1">
                  <from>
                    <xdr:col>37</xdr:col>
                    <xdr:colOff>9525</xdr:colOff>
                    <xdr:row>25</xdr:row>
                    <xdr:rowOff>9525</xdr:rowOff>
                  </from>
                  <to>
                    <xdr:col>38</xdr:col>
                    <xdr:colOff>0</xdr:colOff>
                    <xdr:row>26</xdr:row>
                    <xdr:rowOff>9525</xdr:rowOff>
                  </to>
                </anchor>
              </controlPr>
            </control>
          </mc:Choice>
        </mc:AlternateContent>
        <mc:AlternateContent xmlns:mc="http://schemas.openxmlformats.org/markup-compatibility/2006">
          <mc:Choice Requires="x14">
            <control shapeId="69812" r:id="rId183" name="Group Box 180">
              <controlPr defaultSize="0" autoFill="0" autoPict="0">
                <anchor moveWithCells="1">
                  <from>
                    <xdr:col>37</xdr:col>
                    <xdr:colOff>9525</xdr:colOff>
                    <xdr:row>26</xdr:row>
                    <xdr:rowOff>19050</xdr:rowOff>
                  </from>
                  <to>
                    <xdr:col>38</xdr:col>
                    <xdr:colOff>0</xdr:colOff>
                    <xdr:row>27</xdr:row>
                    <xdr:rowOff>0</xdr:rowOff>
                  </to>
                </anchor>
              </controlPr>
            </control>
          </mc:Choice>
        </mc:AlternateContent>
        <mc:AlternateContent xmlns:mc="http://schemas.openxmlformats.org/markup-compatibility/2006">
          <mc:Choice Requires="x14">
            <control shapeId="69813" r:id="rId184" name="Group Box 181">
              <controlPr defaultSize="0" autoFill="0" autoPict="0">
                <anchor moveWithCells="1">
                  <from>
                    <xdr:col>37</xdr:col>
                    <xdr:colOff>9525</xdr:colOff>
                    <xdr:row>27</xdr:row>
                    <xdr:rowOff>0</xdr:rowOff>
                  </from>
                  <to>
                    <xdr:col>38</xdr:col>
                    <xdr:colOff>0</xdr:colOff>
                    <xdr:row>28</xdr:row>
                    <xdr:rowOff>9525</xdr:rowOff>
                  </to>
                </anchor>
              </controlPr>
            </control>
          </mc:Choice>
        </mc:AlternateContent>
        <mc:AlternateContent xmlns:mc="http://schemas.openxmlformats.org/markup-compatibility/2006">
          <mc:Choice Requires="x14">
            <control shapeId="69814" r:id="rId185" name="Group Box 182">
              <controlPr defaultSize="0" autoFill="0" autoPict="0">
                <anchor moveWithCells="1">
                  <from>
                    <xdr:col>37</xdr:col>
                    <xdr:colOff>9525</xdr:colOff>
                    <xdr:row>28</xdr:row>
                    <xdr:rowOff>9525</xdr:rowOff>
                  </from>
                  <to>
                    <xdr:col>38</xdr:col>
                    <xdr:colOff>0</xdr:colOff>
                    <xdr:row>29</xdr:row>
                    <xdr:rowOff>0</xdr:rowOff>
                  </to>
                </anchor>
              </controlPr>
            </control>
          </mc:Choice>
        </mc:AlternateContent>
        <mc:AlternateContent xmlns:mc="http://schemas.openxmlformats.org/markup-compatibility/2006">
          <mc:Choice Requires="x14">
            <control shapeId="69815" r:id="rId186" name="Group Box 183">
              <controlPr defaultSize="0" autoFill="0" autoPict="0">
                <anchor moveWithCells="1">
                  <from>
                    <xdr:col>37</xdr:col>
                    <xdr:colOff>9525</xdr:colOff>
                    <xdr:row>29</xdr:row>
                    <xdr:rowOff>0</xdr:rowOff>
                  </from>
                  <to>
                    <xdr:col>37</xdr:col>
                    <xdr:colOff>1076325</xdr:colOff>
                    <xdr:row>30</xdr:row>
                    <xdr:rowOff>9525</xdr:rowOff>
                  </to>
                </anchor>
              </controlPr>
            </control>
          </mc:Choice>
        </mc:AlternateContent>
        <mc:AlternateContent xmlns:mc="http://schemas.openxmlformats.org/markup-compatibility/2006">
          <mc:Choice Requires="x14">
            <control shapeId="69816" r:id="rId187" name="Group Box 184">
              <controlPr defaultSize="0" autoFill="0" autoPict="0">
                <anchor moveWithCells="1">
                  <from>
                    <xdr:col>37</xdr:col>
                    <xdr:colOff>9525</xdr:colOff>
                    <xdr:row>30</xdr:row>
                    <xdr:rowOff>9525</xdr:rowOff>
                  </from>
                  <to>
                    <xdr:col>38</xdr:col>
                    <xdr:colOff>0</xdr:colOff>
                    <xdr:row>31</xdr:row>
                    <xdr:rowOff>9525</xdr:rowOff>
                  </to>
                </anchor>
              </controlPr>
            </control>
          </mc:Choice>
        </mc:AlternateContent>
        <mc:AlternateContent xmlns:mc="http://schemas.openxmlformats.org/markup-compatibility/2006">
          <mc:Choice Requires="x14">
            <control shapeId="69817" r:id="rId188" name="Group Box 185">
              <controlPr defaultSize="0" autoFill="0" autoPict="0">
                <anchor moveWithCells="1">
                  <from>
                    <xdr:col>37</xdr:col>
                    <xdr:colOff>9525</xdr:colOff>
                    <xdr:row>31</xdr:row>
                    <xdr:rowOff>9525</xdr:rowOff>
                  </from>
                  <to>
                    <xdr:col>38</xdr:col>
                    <xdr:colOff>0</xdr:colOff>
                    <xdr:row>32</xdr:row>
                    <xdr:rowOff>0</xdr:rowOff>
                  </to>
                </anchor>
              </controlPr>
            </control>
          </mc:Choice>
        </mc:AlternateContent>
        <mc:AlternateContent xmlns:mc="http://schemas.openxmlformats.org/markup-compatibility/2006">
          <mc:Choice Requires="x14">
            <control shapeId="69818" r:id="rId189" name="Group Box 186">
              <controlPr defaultSize="0" autoFill="0" autoPict="0">
                <anchor moveWithCells="1">
                  <from>
                    <xdr:col>37</xdr:col>
                    <xdr:colOff>9525</xdr:colOff>
                    <xdr:row>32</xdr:row>
                    <xdr:rowOff>0</xdr:rowOff>
                  </from>
                  <to>
                    <xdr:col>38</xdr:col>
                    <xdr:colOff>0</xdr:colOff>
                    <xdr:row>33</xdr:row>
                    <xdr:rowOff>19050</xdr:rowOff>
                  </to>
                </anchor>
              </controlPr>
            </control>
          </mc:Choice>
        </mc:AlternateContent>
        <mc:AlternateContent xmlns:mc="http://schemas.openxmlformats.org/markup-compatibility/2006">
          <mc:Choice Requires="x14">
            <control shapeId="69819" r:id="rId190" name="Group Box 187">
              <controlPr defaultSize="0" autoFill="0" autoPict="0">
                <anchor moveWithCells="1">
                  <from>
                    <xdr:col>37</xdr:col>
                    <xdr:colOff>9525</xdr:colOff>
                    <xdr:row>33</xdr:row>
                    <xdr:rowOff>9525</xdr:rowOff>
                  </from>
                  <to>
                    <xdr:col>38</xdr:col>
                    <xdr:colOff>0</xdr:colOff>
                    <xdr:row>34</xdr:row>
                    <xdr:rowOff>9525</xdr:rowOff>
                  </to>
                </anchor>
              </controlPr>
            </control>
          </mc:Choice>
        </mc:AlternateContent>
        <mc:AlternateContent xmlns:mc="http://schemas.openxmlformats.org/markup-compatibility/2006">
          <mc:Choice Requires="x14">
            <control shapeId="69820" r:id="rId191" name="Group Box 188">
              <controlPr defaultSize="0" autoFill="0" autoPict="0">
                <anchor moveWithCells="1">
                  <from>
                    <xdr:col>37</xdr:col>
                    <xdr:colOff>9525</xdr:colOff>
                    <xdr:row>34</xdr:row>
                    <xdr:rowOff>19050</xdr:rowOff>
                  </from>
                  <to>
                    <xdr:col>38</xdr:col>
                    <xdr:colOff>0</xdr:colOff>
                    <xdr:row>35</xdr:row>
                    <xdr:rowOff>9525</xdr:rowOff>
                  </to>
                </anchor>
              </controlPr>
            </control>
          </mc:Choice>
        </mc:AlternateContent>
        <mc:AlternateContent xmlns:mc="http://schemas.openxmlformats.org/markup-compatibility/2006">
          <mc:Choice Requires="x14">
            <control shapeId="69821" r:id="rId192" name="Group Box 189">
              <controlPr defaultSize="0" autoFill="0" autoPict="0">
                <anchor moveWithCells="1">
                  <from>
                    <xdr:col>37</xdr:col>
                    <xdr:colOff>9525</xdr:colOff>
                    <xdr:row>35</xdr:row>
                    <xdr:rowOff>0</xdr:rowOff>
                  </from>
                  <to>
                    <xdr:col>37</xdr:col>
                    <xdr:colOff>1076325</xdr:colOff>
                    <xdr:row>36</xdr:row>
                    <xdr:rowOff>0</xdr:rowOff>
                  </to>
                </anchor>
              </controlPr>
            </control>
          </mc:Choice>
        </mc:AlternateContent>
        <mc:AlternateContent xmlns:mc="http://schemas.openxmlformats.org/markup-compatibility/2006">
          <mc:Choice Requires="x14">
            <control shapeId="69822" r:id="rId193" name="Group Box 190">
              <controlPr defaultSize="0" autoFill="0" autoPict="0">
                <anchor moveWithCells="1">
                  <from>
                    <xdr:col>37</xdr:col>
                    <xdr:colOff>9525</xdr:colOff>
                    <xdr:row>36</xdr:row>
                    <xdr:rowOff>9525</xdr:rowOff>
                  </from>
                  <to>
                    <xdr:col>37</xdr:col>
                    <xdr:colOff>1076325</xdr:colOff>
                    <xdr:row>37</xdr:row>
                    <xdr:rowOff>9525</xdr:rowOff>
                  </to>
                </anchor>
              </controlPr>
            </control>
          </mc:Choice>
        </mc:AlternateContent>
        <mc:AlternateContent xmlns:mc="http://schemas.openxmlformats.org/markup-compatibility/2006">
          <mc:Choice Requires="x14">
            <control shapeId="69823" r:id="rId194" name="Group Box 191">
              <controlPr defaultSize="0" autoFill="0" autoPict="0">
                <anchor moveWithCells="1">
                  <from>
                    <xdr:col>37</xdr:col>
                    <xdr:colOff>9525</xdr:colOff>
                    <xdr:row>37</xdr:row>
                    <xdr:rowOff>0</xdr:rowOff>
                  </from>
                  <to>
                    <xdr:col>37</xdr:col>
                    <xdr:colOff>1076325</xdr:colOff>
                    <xdr:row>38</xdr:row>
                    <xdr:rowOff>9525</xdr:rowOff>
                  </to>
                </anchor>
              </controlPr>
            </control>
          </mc:Choice>
        </mc:AlternateContent>
        <mc:AlternateContent xmlns:mc="http://schemas.openxmlformats.org/markup-compatibility/2006">
          <mc:Choice Requires="x14">
            <control shapeId="69824" r:id="rId195" name="Group Box 192">
              <controlPr defaultSize="0" autoFill="0" autoPict="0">
                <anchor moveWithCells="1">
                  <from>
                    <xdr:col>37</xdr:col>
                    <xdr:colOff>9525</xdr:colOff>
                    <xdr:row>38</xdr:row>
                    <xdr:rowOff>9525</xdr:rowOff>
                  </from>
                  <to>
                    <xdr:col>37</xdr:col>
                    <xdr:colOff>1076325</xdr:colOff>
                    <xdr:row>39</xdr:row>
                    <xdr:rowOff>9525</xdr:rowOff>
                  </to>
                </anchor>
              </controlPr>
            </control>
          </mc:Choice>
        </mc:AlternateContent>
        <mc:AlternateContent xmlns:mc="http://schemas.openxmlformats.org/markup-compatibility/2006">
          <mc:Choice Requires="x14">
            <control shapeId="69825" r:id="rId196" name="Group Box 193">
              <controlPr defaultSize="0" autoFill="0" autoPict="0">
                <anchor moveWithCells="1">
                  <from>
                    <xdr:col>37</xdr:col>
                    <xdr:colOff>9525</xdr:colOff>
                    <xdr:row>39</xdr:row>
                    <xdr:rowOff>0</xdr:rowOff>
                  </from>
                  <to>
                    <xdr:col>37</xdr:col>
                    <xdr:colOff>1076325</xdr:colOff>
                    <xdr:row>39</xdr:row>
                    <xdr:rowOff>371475</xdr:rowOff>
                  </to>
                </anchor>
              </controlPr>
            </control>
          </mc:Choice>
        </mc:AlternateContent>
        <mc:AlternateContent xmlns:mc="http://schemas.openxmlformats.org/markup-compatibility/2006">
          <mc:Choice Requires="x14">
            <control shapeId="69826" r:id="rId197" name="Group Box 194">
              <controlPr defaultSize="0" autoFill="0" autoPict="0">
                <anchor moveWithCells="1">
                  <from>
                    <xdr:col>37</xdr:col>
                    <xdr:colOff>9525</xdr:colOff>
                    <xdr:row>40</xdr:row>
                    <xdr:rowOff>9525</xdr:rowOff>
                  </from>
                  <to>
                    <xdr:col>38</xdr:col>
                    <xdr:colOff>0</xdr:colOff>
                    <xdr:row>41</xdr:row>
                    <xdr:rowOff>9525</xdr:rowOff>
                  </to>
                </anchor>
              </controlPr>
            </control>
          </mc:Choice>
        </mc:AlternateContent>
        <mc:AlternateContent xmlns:mc="http://schemas.openxmlformats.org/markup-compatibility/2006">
          <mc:Choice Requires="x14">
            <control shapeId="69827" r:id="rId198" name="Group Box 195">
              <controlPr defaultSize="0" autoFill="0" autoPict="0">
                <anchor moveWithCells="1">
                  <from>
                    <xdr:col>37</xdr:col>
                    <xdr:colOff>9525</xdr:colOff>
                    <xdr:row>41</xdr:row>
                    <xdr:rowOff>9525</xdr:rowOff>
                  </from>
                  <to>
                    <xdr:col>37</xdr:col>
                    <xdr:colOff>1076325</xdr:colOff>
                    <xdr:row>42</xdr:row>
                    <xdr:rowOff>9525</xdr:rowOff>
                  </to>
                </anchor>
              </controlPr>
            </control>
          </mc:Choice>
        </mc:AlternateContent>
        <mc:AlternateContent xmlns:mc="http://schemas.openxmlformats.org/markup-compatibility/2006">
          <mc:Choice Requires="x14">
            <control shapeId="69828" r:id="rId199" name="Group Box 196">
              <controlPr defaultSize="0" autoFill="0" autoPict="0">
                <anchor moveWithCells="1">
                  <from>
                    <xdr:col>37</xdr:col>
                    <xdr:colOff>9525</xdr:colOff>
                    <xdr:row>42</xdr:row>
                    <xdr:rowOff>0</xdr:rowOff>
                  </from>
                  <to>
                    <xdr:col>37</xdr:col>
                    <xdr:colOff>1076325</xdr:colOff>
                    <xdr:row>43</xdr:row>
                    <xdr:rowOff>0</xdr:rowOff>
                  </to>
                </anchor>
              </controlPr>
            </control>
          </mc:Choice>
        </mc:AlternateContent>
        <mc:AlternateContent xmlns:mc="http://schemas.openxmlformats.org/markup-compatibility/2006">
          <mc:Choice Requires="x14">
            <control shapeId="69829" r:id="rId200" name="Group Box 197">
              <controlPr defaultSize="0" autoFill="0" autoPict="0">
                <anchor moveWithCells="1">
                  <from>
                    <xdr:col>37</xdr:col>
                    <xdr:colOff>9525</xdr:colOff>
                    <xdr:row>43</xdr:row>
                    <xdr:rowOff>9525</xdr:rowOff>
                  </from>
                  <to>
                    <xdr:col>37</xdr:col>
                    <xdr:colOff>1076325</xdr:colOff>
                    <xdr:row>44</xdr:row>
                    <xdr:rowOff>9525</xdr:rowOff>
                  </to>
                </anchor>
              </controlPr>
            </control>
          </mc:Choice>
        </mc:AlternateContent>
        <mc:AlternateContent xmlns:mc="http://schemas.openxmlformats.org/markup-compatibility/2006">
          <mc:Choice Requires="x14">
            <control shapeId="69830" r:id="rId201" name="Group Box 198">
              <controlPr defaultSize="0" autoFill="0" autoPict="0">
                <anchor moveWithCells="1">
                  <from>
                    <xdr:col>37</xdr:col>
                    <xdr:colOff>9525</xdr:colOff>
                    <xdr:row>44</xdr:row>
                    <xdr:rowOff>0</xdr:rowOff>
                  </from>
                  <to>
                    <xdr:col>38</xdr:col>
                    <xdr:colOff>0</xdr:colOff>
                    <xdr:row>45</xdr:row>
                    <xdr:rowOff>19050</xdr:rowOff>
                  </to>
                </anchor>
              </controlPr>
            </control>
          </mc:Choice>
        </mc:AlternateContent>
        <mc:AlternateContent xmlns:mc="http://schemas.openxmlformats.org/markup-compatibility/2006">
          <mc:Choice Requires="x14">
            <control shapeId="69831" r:id="rId202" name="Group Box 199">
              <controlPr defaultSize="0" autoFill="0" autoPict="0">
                <anchor moveWithCells="1">
                  <from>
                    <xdr:col>37</xdr:col>
                    <xdr:colOff>9525</xdr:colOff>
                    <xdr:row>45</xdr:row>
                    <xdr:rowOff>0</xdr:rowOff>
                  </from>
                  <to>
                    <xdr:col>37</xdr:col>
                    <xdr:colOff>1076325</xdr:colOff>
                    <xdr:row>46</xdr:row>
                    <xdr:rowOff>0</xdr:rowOff>
                  </to>
                </anchor>
              </controlPr>
            </control>
          </mc:Choice>
        </mc:AlternateContent>
        <mc:AlternateContent xmlns:mc="http://schemas.openxmlformats.org/markup-compatibility/2006">
          <mc:Choice Requires="x14">
            <control shapeId="69832" r:id="rId203" name="Group Box 200">
              <controlPr defaultSize="0" autoFill="0" autoPict="0">
                <anchor moveWithCells="1">
                  <from>
                    <xdr:col>37</xdr:col>
                    <xdr:colOff>9525</xdr:colOff>
                    <xdr:row>46</xdr:row>
                    <xdr:rowOff>9525</xdr:rowOff>
                  </from>
                  <to>
                    <xdr:col>37</xdr:col>
                    <xdr:colOff>1076325</xdr:colOff>
                    <xdr:row>47</xdr:row>
                    <xdr:rowOff>0</xdr:rowOff>
                  </to>
                </anchor>
              </controlPr>
            </control>
          </mc:Choice>
        </mc:AlternateContent>
        <mc:AlternateContent xmlns:mc="http://schemas.openxmlformats.org/markup-compatibility/2006">
          <mc:Choice Requires="x14">
            <control shapeId="69833" r:id="rId204" name="Group Box 201">
              <controlPr defaultSize="0" autoFill="0" autoPict="0">
                <anchor moveWithCells="1">
                  <from>
                    <xdr:col>37</xdr:col>
                    <xdr:colOff>9525</xdr:colOff>
                    <xdr:row>47</xdr:row>
                    <xdr:rowOff>0</xdr:rowOff>
                  </from>
                  <to>
                    <xdr:col>37</xdr:col>
                    <xdr:colOff>1076325</xdr:colOff>
                    <xdr:row>48</xdr:row>
                    <xdr:rowOff>9525</xdr:rowOff>
                  </to>
                </anchor>
              </controlPr>
            </control>
          </mc:Choice>
        </mc:AlternateContent>
        <mc:AlternateContent xmlns:mc="http://schemas.openxmlformats.org/markup-compatibility/2006">
          <mc:Choice Requires="x14">
            <control shapeId="69834" r:id="rId205" name="Group Box 202">
              <controlPr defaultSize="0" autoFill="0" autoPict="0">
                <anchor moveWithCells="1">
                  <from>
                    <xdr:col>37</xdr:col>
                    <xdr:colOff>9525</xdr:colOff>
                    <xdr:row>48</xdr:row>
                    <xdr:rowOff>9525</xdr:rowOff>
                  </from>
                  <to>
                    <xdr:col>38</xdr:col>
                    <xdr:colOff>0</xdr:colOff>
                    <xdr:row>49</xdr:row>
                    <xdr:rowOff>19050</xdr:rowOff>
                  </to>
                </anchor>
              </controlPr>
            </control>
          </mc:Choice>
        </mc:AlternateContent>
        <mc:AlternateContent xmlns:mc="http://schemas.openxmlformats.org/markup-compatibility/2006">
          <mc:Choice Requires="x14">
            <control shapeId="69835" r:id="rId206" name="Group Box 203">
              <controlPr defaultSize="0" autoFill="0" autoPict="0">
                <anchor moveWithCells="1">
                  <from>
                    <xdr:col>37</xdr:col>
                    <xdr:colOff>9525</xdr:colOff>
                    <xdr:row>49</xdr:row>
                    <xdr:rowOff>0</xdr:rowOff>
                  </from>
                  <to>
                    <xdr:col>38</xdr:col>
                    <xdr:colOff>0</xdr:colOff>
                    <xdr:row>49</xdr:row>
                    <xdr:rowOff>371475</xdr:rowOff>
                  </to>
                </anchor>
              </controlPr>
            </control>
          </mc:Choice>
        </mc:AlternateContent>
        <mc:AlternateContent xmlns:mc="http://schemas.openxmlformats.org/markup-compatibility/2006">
          <mc:Choice Requires="x14">
            <control shapeId="69836" r:id="rId207" name="Group Box 204">
              <controlPr defaultSize="0" autoFill="0" autoPict="0">
                <anchor moveWithCells="1">
                  <from>
                    <xdr:col>37</xdr:col>
                    <xdr:colOff>9525</xdr:colOff>
                    <xdr:row>50</xdr:row>
                    <xdr:rowOff>0</xdr:rowOff>
                  </from>
                  <to>
                    <xdr:col>38</xdr:col>
                    <xdr:colOff>0</xdr:colOff>
                    <xdr:row>51</xdr:row>
                    <xdr:rowOff>0</xdr:rowOff>
                  </to>
                </anchor>
              </controlPr>
            </control>
          </mc:Choice>
        </mc:AlternateContent>
        <mc:AlternateContent xmlns:mc="http://schemas.openxmlformats.org/markup-compatibility/2006">
          <mc:Choice Requires="x14">
            <control shapeId="69837" r:id="rId208" name="Group Box 205">
              <controlPr defaultSize="0" autoFill="0" autoPict="0">
                <anchor moveWithCells="1">
                  <from>
                    <xdr:col>37</xdr:col>
                    <xdr:colOff>9525</xdr:colOff>
                    <xdr:row>51</xdr:row>
                    <xdr:rowOff>0</xdr:rowOff>
                  </from>
                  <to>
                    <xdr:col>37</xdr:col>
                    <xdr:colOff>1076325</xdr:colOff>
                    <xdr:row>51</xdr:row>
                    <xdr:rowOff>361950</xdr:rowOff>
                  </to>
                </anchor>
              </controlPr>
            </control>
          </mc:Choice>
        </mc:AlternateContent>
        <mc:AlternateContent xmlns:mc="http://schemas.openxmlformats.org/markup-compatibility/2006">
          <mc:Choice Requires="x14">
            <control shapeId="69838" r:id="rId209" name="Group Box 206">
              <controlPr defaultSize="0" autoFill="0" autoPict="0">
                <anchor moveWithCells="1">
                  <from>
                    <xdr:col>41</xdr:col>
                    <xdr:colOff>9525</xdr:colOff>
                    <xdr:row>11</xdr:row>
                    <xdr:rowOff>9525</xdr:rowOff>
                  </from>
                  <to>
                    <xdr:col>41</xdr:col>
                    <xdr:colOff>1409700</xdr:colOff>
                    <xdr:row>12</xdr:row>
                    <xdr:rowOff>9525</xdr:rowOff>
                  </to>
                </anchor>
              </controlPr>
            </control>
          </mc:Choice>
        </mc:AlternateContent>
        <mc:AlternateContent xmlns:mc="http://schemas.openxmlformats.org/markup-compatibility/2006">
          <mc:Choice Requires="x14">
            <control shapeId="69839" r:id="rId210" name="Group Box 207">
              <controlPr defaultSize="0" autoFill="0" autoPict="0">
                <anchor moveWithCells="1">
                  <from>
                    <xdr:col>41</xdr:col>
                    <xdr:colOff>9525</xdr:colOff>
                    <xdr:row>12</xdr:row>
                    <xdr:rowOff>9525</xdr:rowOff>
                  </from>
                  <to>
                    <xdr:col>41</xdr:col>
                    <xdr:colOff>1409700</xdr:colOff>
                    <xdr:row>13</xdr:row>
                    <xdr:rowOff>9525</xdr:rowOff>
                  </to>
                </anchor>
              </controlPr>
            </control>
          </mc:Choice>
        </mc:AlternateContent>
        <mc:AlternateContent xmlns:mc="http://schemas.openxmlformats.org/markup-compatibility/2006">
          <mc:Choice Requires="x14">
            <control shapeId="69840" r:id="rId211" name="Group Box 208">
              <controlPr defaultSize="0" autoFill="0" autoPict="0">
                <anchor moveWithCells="1">
                  <from>
                    <xdr:col>41</xdr:col>
                    <xdr:colOff>9525</xdr:colOff>
                    <xdr:row>13</xdr:row>
                    <xdr:rowOff>9525</xdr:rowOff>
                  </from>
                  <to>
                    <xdr:col>41</xdr:col>
                    <xdr:colOff>1419225</xdr:colOff>
                    <xdr:row>13</xdr:row>
                    <xdr:rowOff>371475</xdr:rowOff>
                  </to>
                </anchor>
              </controlPr>
            </control>
          </mc:Choice>
        </mc:AlternateContent>
        <mc:AlternateContent xmlns:mc="http://schemas.openxmlformats.org/markup-compatibility/2006">
          <mc:Choice Requires="x14">
            <control shapeId="69841" r:id="rId212" name="Group Box 209">
              <controlPr defaultSize="0" autoFill="0" autoPict="0">
                <anchor moveWithCells="1">
                  <from>
                    <xdr:col>41</xdr:col>
                    <xdr:colOff>9525</xdr:colOff>
                    <xdr:row>14</xdr:row>
                    <xdr:rowOff>0</xdr:rowOff>
                  </from>
                  <to>
                    <xdr:col>41</xdr:col>
                    <xdr:colOff>1409700</xdr:colOff>
                    <xdr:row>15</xdr:row>
                    <xdr:rowOff>9525</xdr:rowOff>
                  </to>
                </anchor>
              </controlPr>
            </control>
          </mc:Choice>
        </mc:AlternateContent>
        <mc:AlternateContent xmlns:mc="http://schemas.openxmlformats.org/markup-compatibility/2006">
          <mc:Choice Requires="x14">
            <control shapeId="69842" r:id="rId213" name="Group Box 210">
              <controlPr defaultSize="0" autoFill="0" autoPict="0">
                <anchor moveWithCells="1">
                  <from>
                    <xdr:col>41</xdr:col>
                    <xdr:colOff>9525</xdr:colOff>
                    <xdr:row>15</xdr:row>
                    <xdr:rowOff>9525</xdr:rowOff>
                  </from>
                  <to>
                    <xdr:col>41</xdr:col>
                    <xdr:colOff>1409700</xdr:colOff>
                    <xdr:row>16</xdr:row>
                    <xdr:rowOff>9525</xdr:rowOff>
                  </to>
                </anchor>
              </controlPr>
            </control>
          </mc:Choice>
        </mc:AlternateContent>
        <mc:AlternateContent xmlns:mc="http://schemas.openxmlformats.org/markup-compatibility/2006">
          <mc:Choice Requires="x14">
            <control shapeId="69843" r:id="rId214" name="Group Box 211">
              <controlPr defaultSize="0" autoFill="0" autoPict="0">
                <anchor moveWithCells="1">
                  <from>
                    <xdr:col>41</xdr:col>
                    <xdr:colOff>9525</xdr:colOff>
                    <xdr:row>16</xdr:row>
                    <xdr:rowOff>0</xdr:rowOff>
                  </from>
                  <to>
                    <xdr:col>41</xdr:col>
                    <xdr:colOff>1409700</xdr:colOff>
                    <xdr:row>17</xdr:row>
                    <xdr:rowOff>9525</xdr:rowOff>
                  </to>
                </anchor>
              </controlPr>
            </control>
          </mc:Choice>
        </mc:AlternateContent>
        <mc:AlternateContent xmlns:mc="http://schemas.openxmlformats.org/markup-compatibility/2006">
          <mc:Choice Requires="x14">
            <control shapeId="69844" r:id="rId215" name="Group Box 212">
              <controlPr defaultSize="0" autoFill="0" autoPict="0">
                <anchor moveWithCells="1">
                  <from>
                    <xdr:col>41</xdr:col>
                    <xdr:colOff>9525</xdr:colOff>
                    <xdr:row>17</xdr:row>
                    <xdr:rowOff>19050</xdr:rowOff>
                  </from>
                  <to>
                    <xdr:col>41</xdr:col>
                    <xdr:colOff>1409700</xdr:colOff>
                    <xdr:row>18</xdr:row>
                    <xdr:rowOff>0</xdr:rowOff>
                  </to>
                </anchor>
              </controlPr>
            </control>
          </mc:Choice>
        </mc:AlternateContent>
        <mc:AlternateContent xmlns:mc="http://schemas.openxmlformats.org/markup-compatibility/2006">
          <mc:Choice Requires="x14">
            <control shapeId="69845" r:id="rId216" name="Group Box 213">
              <controlPr defaultSize="0" autoFill="0" autoPict="0">
                <anchor moveWithCells="1">
                  <from>
                    <xdr:col>41</xdr:col>
                    <xdr:colOff>9525</xdr:colOff>
                    <xdr:row>18</xdr:row>
                    <xdr:rowOff>9525</xdr:rowOff>
                  </from>
                  <to>
                    <xdr:col>41</xdr:col>
                    <xdr:colOff>1409700</xdr:colOff>
                    <xdr:row>19</xdr:row>
                    <xdr:rowOff>19050</xdr:rowOff>
                  </to>
                </anchor>
              </controlPr>
            </control>
          </mc:Choice>
        </mc:AlternateContent>
        <mc:AlternateContent xmlns:mc="http://schemas.openxmlformats.org/markup-compatibility/2006">
          <mc:Choice Requires="x14">
            <control shapeId="69846" r:id="rId217" name="Group Box 214">
              <controlPr defaultSize="0" autoFill="0" autoPict="0">
                <anchor moveWithCells="1">
                  <from>
                    <xdr:col>41</xdr:col>
                    <xdr:colOff>9525</xdr:colOff>
                    <xdr:row>19</xdr:row>
                    <xdr:rowOff>9525</xdr:rowOff>
                  </from>
                  <to>
                    <xdr:col>41</xdr:col>
                    <xdr:colOff>1409700</xdr:colOff>
                    <xdr:row>20</xdr:row>
                    <xdr:rowOff>9525</xdr:rowOff>
                  </to>
                </anchor>
              </controlPr>
            </control>
          </mc:Choice>
        </mc:AlternateContent>
        <mc:AlternateContent xmlns:mc="http://schemas.openxmlformats.org/markup-compatibility/2006">
          <mc:Choice Requires="x14">
            <control shapeId="69847" r:id="rId218" name="Group Box 215">
              <controlPr defaultSize="0" autoFill="0" autoPict="0">
                <anchor moveWithCells="1">
                  <from>
                    <xdr:col>41</xdr:col>
                    <xdr:colOff>9525</xdr:colOff>
                    <xdr:row>20</xdr:row>
                    <xdr:rowOff>0</xdr:rowOff>
                  </from>
                  <to>
                    <xdr:col>41</xdr:col>
                    <xdr:colOff>1409700</xdr:colOff>
                    <xdr:row>21</xdr:row>
                    <xdr:rowOff>0</xdr:rowOff>
                  </to>
                </anchor>
              </controlPr>
            </control>
          </mc:Choice>
        </mc:AlternateContent>
        <mc:AlternateContent xmlns:mc="http://schemas.openxmlformats.org/markup-compatibility/2006">
          <mc:Choice Requires="x14">
            <control shapeId="69848" r:id="rId219" name="Group Box 216">
              <controlPr defaultSize="0" autoFill="0" autoPict="0">
                <anchor moveWithCells="1">
                  <from>
                    <xdr:col>41</xdr:col>
                    <xdr:colOff>9525</xdr:colOff>
                    <xdr:row>21</xdr:row>
                    <xdr:rowOff>9525</xdr:rowOff>
                  </from>
                  <to>
                    <xdr:col>41</xdr:col>
                    <xdr:colOff>1409700</xdr:colOff>
                    <xdr:row>22</xdr:row>
                    <xdr:rowOff>0</xdr:rowOff>
                  </to>
                </anchor>
              </controlPr>
            </control>
          </mc:Choice>
        </mc:AlternateContent>
        <mc:AlternateContent xmlns:mc="http://schemas.openxmlformats.org/markup-compatibility/2006">
          <mc:Choice Requires="x14">
            <control shapeId="69849" r:id="rId220" name="Group Box 217">
              <controlPr defaultSize="0" autoFill="0" autoPict="0">
                <anchor moveWithCells="1">
                  <from>
                    <xdr:col>41</xdr:col>
                    <xdr:colOff>9525</xdr:colOff>
                    <xdr:row>22</xdr:row>
                    <xdr:rowOff>9525</xdr:rowOff>
                  </from>
                  <to>
                    <xdr:col>41</xdr:col>
                    <xdr:colOff>1409700</xdr:colOff>
                    <xdr:row>23</xdr:row>
                    <xdr:rowOff>0</xdr:rowOff>
                  </to>
                </anchor>
              </controlPr>
            </control>
          </mc:Choice>
        </mc:AlternateContent>
        <mc:AlternateContent xmlns:mc="http://schemas.openxmlformats.org/markup-compatibility/2006">
          <mc:Choice Requires="x14">
            <control shapeId="69850" r:id="rId221" name="Group Box 218">
              <controlPr defaultSize="0" autoFill="0" autoPict="0">
                <anchor moveWithCells="1">
                  <from>
                    <xdr:col>41</xdr:col>
                    <xdr:colOff>9525</xdr:colOff>
                    <xdr:row>23</xdr:row>
                    <xdr:rowOff>0</xdr:rowOff>
                  </from>
                  <to>
                    <xdr:col>41</xdr:col>
                    <xdr:colOff>1409700</xdr:colOff>
                    <xdr:row>24</xdr:row>
                    <xdr:rowOff>9525</xdr:rowOff>
                  </to>
                </anchor>
              </controlPr>
            </control>
          </mc:Choice>
        </mc:AlternateContent>
        <mc:AlternateContent xmlns:mc="http://schemas.openxmlformats.org/markup-compatibility/2006">
          <mc:Choice Requires="x14">
            <control shapeId="69851" r:id="rId222" name="Group Box 219">
              <controlPr defaultSize="0" autoFill="0" autoPict="0">
                <anchor moveWithCells="1">
                  <from>
                    <xdr:col>41</xdr:col>
                    <xdr:colOff>9525</xdr:colOff>
                    <xdr:row>24</xdr:row>
                    <xdr:rowOff>0</xdr:rowOff>
                  </from>
                  <to>
                    <xdr:col>41</xdr:col>
                    <xdr:colOff>1409700</xdr:colOff>
                    <xdr:row>25</xdr:row>
                    <xdr:rowOff>0</xdr:rowOff>
                  </to>
                </anchor>
              </controlPr>
            </control>
          </mc:Choice>
        </mc:AlternateContent>
        <mc:AlternateContent xmlns:mc="http://schemas.openxmlformats.org/markup-compatibility/2006">
          <mc:Choice Requires="x14">
            <control shapeId="69852" r:id="rId223" name="Group Box 220">
              <controlPr defaultSize="0" autoFill="0" autoPict="0">
                <anchor moveWithCells="1">
                  <from>
                    <xdr:col>41</xdr:col>
                    <xdr:colOff>9525</xdr:colOff>
                    <xdr:row>25</xdr:row>
                    <xdr:rowOff>0</xdr:rowOff>
                  </from>
                  <to>
                    <xdr:col>41</xdr:col>
                    <xdr:colOff>1409700</xdr:colOff>
                    <xdr:row>26</xdr:row>
                    <xdr:rowOff>0</xdr:rowOff>
                  </to>
                </anchor>
              </controlPr>
            </control>
          </mc:Choice>
        </mc:AlternateContent>
        <mc:AlternateContent xmlns:mc="http://schemas.openxmlformats.org/markup-compatibility/2006">
          <mc:Choice Requires="x14">
            <control shapeId="69853" r:id="rId224" name="Group Box 221">
              <controlPr defaultSize="0" autoFill="0" autoPict="0">
                <anchor moveWithCells="1">
                  <from>
                    <xdr:col>41</xdr:col>
                    <xdr:colOff>9525</xdr:colOff>
                    <xdr:row>26</xdr:row>
                    <xdr:rowOff>9525</xdr:rowOff>
                  </from>
                  <to>
                    <xdr:col>41</xdr:col>
                    <xdr:colOff>1409700</xdr:colOff>
                    <xdr:row>27</xdr:row>
                    <xdr:rowOff>9525</xdr:rowOff>
                  </to>
                </anchor>
              </controlPr>
            </control>
          </mc:Choice>
        </mc:AlternateContent>
        <mc:AlternateContent xmlns:mc="http://schemas.openxmlformats.org/markup-compatibility/2006">
          <mc:Choice Requires="x14">
            <control shapeId="69854" r:id="rId225" name="Group Box 222">
              <controlPr defaultSize="0" autoFill="0" autoPict="0">
                <anchor moveWithCells="1">
                  <from>
                    <xdr:col>41</xdr:col>
                    <xdr:colOff>9525</xdr:colOff>
                    <xdr:row>27</xdr:row>
                    <xdr:rowOff>19050</xdr:rowOff>
                  </from>
                  <to>
                    <xdr:col>41</xdr:col>
                    <xdr:colOff>1409700</xdr:colOff>
                    <xdr:row>28</xdr:row>
                    <xdr:rowOff>9525</xdr:rowOff>
                  </to>
                </anchor>
              </controlPr>
            </control>
          </mc:Choice>
        </mc:AlternateContent>
        <mc:AlternateContent xmlns:mc="http://schemas.openxmlformats.org/markup-compatibility/2006">
          <mc:Choice Requires="x14">
            <control shapeId="69855" r:id="rId226" name="Group Box 223">
              <controlPr defaultSize="0" autoFill="0" autoPict="0">
                <anchor moveWithCells="1">
                  <from>
                    <xdr:col>41</xdr:col>
                    <xdr:colOff>9525</xdr:colOff>
                    <xdr:row>28</xdr:row>
                    <xdr:rowOff>9525</xdr:rowOff>
                  </from>
                  <to>
                    <xdr:col>41</xdr:col>
                    <xdr:colOff>1409700</xdr:colOff>
                    <xdr:row>29</xdr:row>
                    <xdr:rowOff>9525</xdr:rowOff>
                  </to>
                </anchor>
              </controlPr>
            </control>
          </mc:Choice>
        </mc:AlternateContent>
        <mc:AlternateContent xmlns:mc="http://schemas.openxmlformats.org/markup-compatibility/2006">
          <mc:Choice Requires="x14">
            <control shapeId="69856" r:id="rId227" name="Group Box 224">
              <controlPr defaultSize="0" autoFill="0" autoPict="0">
                <anchor moveWithCells="1">
                  <from>
                    <xdr:col>41</xdr:col>
                    <xdr:colOff>9525</xdr:colOff>
                    <xdr:row>29</xdr:row>
                    <xdr:rowOff>9525</xdr:rowOff>
                  </from>
                  <to>
                    <xdr:col>41</xdr:col>
                    <xdr:colOff>1409700</xdr:colOff>
                    <xdr:row>29</xdr:row>
                    <xdr:rowOff>371475</xdr:rowOff>
                  </to>
                </anchor>
              </controlPr>
            </control>
          </mc:Choice>
        </mc:AlternateContent>
        <mc:AlternateContent xmlns:mc="http://schemas.openxmlformats.org/markup-compatibility/2006">
          <mc:Choice Requires="x14">
            <control shapeId="69857" r:id="rId228" name="Group Box 225">
              <controlPr defaultSize="0" autoFill="0" autoPict="0">
                <anchor moveWithCells="1">
                  <from>
                    <xdr:col>41</xdr:col>
                    <xdr:colOff>9525</xdr:colOff>
                    <xdr:row>30</xdr:row>
                    <xdr:rowOff>0</xdr:rowOff>
                  </from>
                  <to>
                    <xdr:col>41</xdr:col>
                    <xdr:colOff>1409700</xdr:colOff>
                    <xdr:row>31</xdr:row>
                    <xdr:rowOff>0</xdr:rowOff>
                  </to>
                </anchor>
              </controlPr>
            </control>
          </mc:Choice>
        </mc:AlternateContent>
        <mc:AlternateContent xmlns:mc="http://schemas.openxmlformats.org/markup-compatibility/2006">
          <mc:Choice Requires="x14">
            <control shapeId="69858" r:id="rId229" name="Group Box 226">
              <controlPr defaultSize="0" autoFill="0" autoPict="0">
                <anchor moveWithCells="1">
                  <from>
                    <xdr:col>41</xdr:col>
                    <xdr:colOff>9525</xdr:colOff>
                    <xdr:row>31</xdr:row>
                    <xdr:rowOff>9525</xdr:rowOff>
                  </from>
                  <to>
                    <xdr:col>41</xdr:col>
                    <xdr:colOff>1409700</xdr:colOff>
                    <xdr:row>32</xdr:row>
                    <xdr:rowOff>19050</xdr:rowOff>
                  </to>
                </anchor>
              </controlPr>
            </control>
          </mc:Choice>
        </mc:AlternateContent>
        <mc:AlternateContent xmlns:mc="http://schemas.openxmlformats.org/markup-compatibility/2006">
          <mc:Choice Requires="x14">
            <control shapeId="69859" r:id="rId230" name="Group Box 227">
              <controlPr defaultSize="0" autoFill="0" autoPict="0">
                <anchor moveWithCells="1">
                  <from>
                    <xdr:col>41</xdr:col>
                    <xdr:colOff>9525</xdr:colOff>
                    <xdr:row>32</xdr:row>
                    <xdr:rowOff>9525</xdr:rowOff>
                  </from>
                  <to>
                    <xdr:col>41</xdr:col>
                    <xdr:colOff>1409700</xdr:colOff>
                    <xdr:row>33</xdr:row>
                    <xdr:rowOff>19050</xdr:rowOff>
                  </to>
                </anchor>
              </controlPr>
            </control>
          </mc:Choice>
        </mc:AlternateContent>
        <mc:AlternateContent xmlns:mc="http://schemas.openxmlformats.org/markup-compatibility/2006">
          <mc:Choice Requires="x14">
            <control shapeId="69860" r:id="rId231" name="Group Box 228">
              <controlPr defaultSize="0" autoFill="0" autoPict="0">
                <anchor moveWithCells="1">
                  <from>
                    <xdr:col>41</xdr:col>
                    <xdr:colOff>9525</xdr:colOff>
                    <xdr:row>33</xdr:row>
                    <xdr:rowOff>19050</xdr:rowOff>
                  </from>
                  <to>
                    <xdr:col>41</xdr:col>
                    <xdr:colOff>1419225</xdr:colOff>
                    <xdr:row>33</xdr:row>
                    <xdr:rowOff>371475</xdr:rowOff>
                  </to>
                </anchor>
              </controlPr>
            </control>
          </mc:Choice>
        </mc:AlternateContent>
        <mc:AlternateContent xmlns:mc="http://schemas.openxmlformats.org/markup-compatibility/2006">
          <mc:Choice Requires="x14">
            <control shapeId="69861" r:id="rId232" name="Group Box 229">
              <controlPr defaultSize="0" autoFill="0" autoPict="0">
                <anchor moveWithCells="1">
                  <from>
                    <xdr:col>41</xdr:col>
                    <xdr:colOff>9525</xdr:colOff>
                    <xdr:row>34</xdr:row>
                    <xdr:rowOff>9525</xdr:rowOff>
                  </from>
                  <to>
                    <xdr:col>41</xdr:col>
                    <xdr:colOff>1409700</xdr:colOff>
                    <xdr:row>35</xdr:row>
                    <xdr:rowOff>0</xdr:rowOff>
                  </to>
                </anchor>
              </controlPr>
            </control>
          </mc:Choice>
        </mc:AlternateContent>
        <mc:AlternateContent xmlns:mc="http://schemas.openxmlformats.org/markup-compatibility/2006">
          <mc:Choice Requires="x14">
            <control shapeId="69862" r:id="rId233" name="Group Box 230">
              <controlPr defaultSize="0" autoFill="0" autoPict="0">
                <anchor moveWithCells="1">
                  <from>
                    <xdr:col>41</xdr:col>
                    <xdr:colOff>9525</xdr:colOff>
                    <xdr:row>35</xdr:row>
                    <xdr:rowOff>9525</xdr:rowOff>
                  </from>
                  <to>
                    <xdr:col>41</xdr:col>
                    <xdr:colOff>1409700</xdr:colOff>
                    <xdr:row>36</xdr:row>
                    <xdr:rowOff>0</xdr:rowOff>
                  </to>
                </anchor>
              </controlPr>
            </control>
          </mc:Choice>
        </mc:AlternateContent>
        <mc:AlternateContent xmlns:mc="http://schemas.openxmlformats.org/markup-compatibility/2006">
          <mc:Choice Requires="x14">
            <control shapeId="69863" r:id="rId234" name="Group Box 231">
              <controlPr defaultSize="0" autoFill="0" autoPict="0">
                <anchor moveWithCells="1">
                  <from>
                    <xdr:col>41</xdr:col>
                    <xdr:colOff>9525</xdr:colOff>
                    <xdr:row>36</xdr:row>
                    <xdr:rowOff>0</xdr:rowOff>
                  </from>
                  <to>
                    <xdr:col>41</xdr:col>
                    <xdr:colOff>1409700</xdr:colOff>
                    <xdr:row>37</xdr:row>
                    <xdr:rowOff>0</xdr:rowOff>
                  </to>
                </anchor>
              </controlPr>
            </control>
          </mc:Choice>
        </mc:AlternateContent>
        <mc:AlternateContent xmlns:mc="http://schemas.openxmlformats.org/markup-compatibility/2006">
          <mc:Choice Requires="x14">
            <control shapeId="69864" r:id="rId235" name="Group Box 232">
              <controlPr defaultSize="0" autoFill="0" autoPict="0">
                <anchor moveWithCells="1">
                  <from>
                    <xdr:col>41</xdr:col>
                    <xdr:colOff>9525</xdr:colOff>
                    <xdr:row>37</xdr:row>
                    <xdr:rowOff>9525</xdr:rowOff>
                  </from>
                  <to>
                    <xdr:col>41</xdr:col>
                    <xdr:colOff>1409700</xdr:colOff>
                    <xdr:row>38</xdr:row>
                    <xdr:rowOff>0</xdr:rowOff>
                  </to>
                </anchor>
              </controlPr>
            </control>
          </mc:Choice>
        </mc:AlternateContent>
        <mc:AlternateContent xmlns:mc="http://schemas.openxmlformats.org/markup-compatibility/2006">
          <mc:Choice Requires="x14">
            <control shapeId="69865" r:id="rId236" name="Group Box 233">
              <controlPr defaultSize="0" autoFill="0" autoPict="0">
                <anchor moveWithCells="1">
                  <from>
                    <xdr:col>41</xdr:col>
                    <xdr:colOff>9525</xdr:colOff>
                    <xdr:row>37</xdr:row>
                    <xdr:rowOff>381000</xdr:rowOff>
                  </from>
                  <to>
                    <xdr:col>41</xdr:col>
                    <xdr:colOff>1409700</xdr:colOff>
                    <xdr:row>39</xdr:row>
                    <xdr:rowOff>0</xdr:rowOff>
                  </to>
                </anchor>
              </controlPr>
            </control>
          </mc:Choice>
        </mc:AlternateContent>
        <mc:AlternateContent xmlns:mc="http://schemas.openxmlformats.org/markup-compatibility/2006">
          <mc:Choice Requires="x14">
            <control shapeId="69866" r:id="rId237" name="Group Box 234">
              <controlPr defaultSize="0" autoFill="0" autoPict="0">
                <anchor moveWithCells="1">
                  <from>
                    <xdr:col>41</xdr:col>
                    <xdr:colOff>9525</xdr:colOff>
                    <xdr:row>39</xdr:row>
                    <xdr:rowOff>9525</xdr:rowOff>
                  </from>
                  <to>
                    <xdr:col>41</xdr:col>
                    <xdr:colOff>1409700</xdr:colOff>
                    <xdr:row>40</xdr:row>
                    <xdr:rowOff>19050</xdr:rowOff>
                  </to>
                </anchor>
              </controlPr>
            </control>
          </mc:Choice>
        </mc:AlternateContent>
        <mc:AlternateContent xmlns:mc="http://schemas.openxmlformats.org/markup-compatibility/2006">
          <mc:Choice Requires="x14">
            <control shapeId="69867" r:id="rId238" name="Group Box 235">
              <controlPr defaultSize="0" autoFill="0" autoPict="0">
                <anchor moveWithCells="1">
                  <from>
                    <xdr:col>41</xdr:col>
                    <xdr:colOff>9525</xdr:colOff>
                    <xdr:row>40</xdr:row>
                    <xdr:rowOff>19050</xdr:rowOff>
                  </from>
                  <to>
                    <xdr:col>41</xdr:col>
                    <xdr:colOff>1409700</xdr:colOff>
                    <xdr:row>41</xdr:row>
                    <xdr:rowOff>9525</xdr:rowOff>
                  </to>
                </anchor>
              </controlPr>
            </control>
          </mc:Choice>
        </mc:AlternateContent>
        <mc:AlternateContent xmlns:mc="http://schemas.openxmlformats.org/markup-compatibility/2006">
          <mc:Choice Requires="x14">
            <control shapeId="69868" r:id="rId239" name="Group Box 236">
              <controlPr defaultSize="0" autoFill="0" autoPict="0">
                <anchor moveWithCells="1">
                  <from>
                    <xdr:col>41</xdr:col>
                    <xdr:colOff>9525</xdr:colOff>
                    <xdr:row>41</xdr:row>
                    <xdr:rowOff>9525</xdr:rowOff>
                  </from>
                  <to>
                    <xdr:col>41</xdr:col>
                    <xdr:colOff>1409700</xdr:colOff>
                    <xdr:row>42</xdr:row>
                    <xdr:rowOff>9525</xdr:rowOff>
                  </to>
                </anchor>
              </controlPr>
            </control>
          </mc:Choice>
        </mc:AlternateContent>
        <mc:AlternateContent xmlns:mc="http://schemas.openxmlformats.org/markup-compatibility/2006">
          <mc:Choice Requires="x14">
            <control shapeId="69869" r:id="rId240" name="Group Box 237">
              <controlPr defaultSize="0" autoFill="0" autoPict="0">
                <anchor moveWithCells="1">
                  <from>
                    <xdr:col>41</xdr:col>
                    <xdr:colOff>9525</xdr:colOff>
                    <xdr:row>41</xdr:row>
                    <xdr:rowOff>381000</xdr:rowOff>
                  </from>
                  <to>
                    <xdr:col>41</xdr:col>
                    <xdr:colOff>1409700</xdr:colOff>
                    <xdr:row>43</xdr:row>
                    <xdr:rowOff>0</xdr:rowOff>
                  </to>
                </anchor>
              </controlPr>
            </control>
          </mc:Choice>
        </mc:AlternateContent>
        <mc:AlternateContent xmlns:mc="http://schemas.openxmlformats.org/markup-compatibility/2006">
          <mc:Choice Requires="x14">
            <control shapeId="69870" r:id="rId241" name="Group Box 238">
              <controlPr defaultSize="0" autoFill="0" autoPict="0">
                <anchor moveWithCells="1">
                  <from>
                    <xdr:col>41</xdr:col>
                    <xdr:colOff>9525</xdr:colOff>
                    <xdr:row>43</xdr:row>
                    <xdr:rowOff>9525</xdr:rowOff>
                  </from>
                  <to>
                    <xdr:col>41</xdr:col>
                    <xdr:colOff>1409700</xdr:colOff>
                    <xdr:row>44</xdr:row>
                    <xdr:rowOff>9525</xdr:rowOff>
                  </to>
                </anchor>
              </controlPr>
            </control>
          </mc:Choice>
        </mc:AlternateContent>
        <mc:AlternateContent xmlns:mc="http://schemas.openxmlformats.org/markup-compatibility/2006">
          <mc:Choice Requires="x14">
            <control shapeId="69871" r:id="rId242" name="Group Box 239">
              <controlPr defaultSize="0" autoFill="0" autoPict="0">
                <anchor moveWithCells="1">
                  <from>
                    <xdr:col>41</xdr:col>
                    <xdr:colOff>9525</xdr:colOff>
                    <xdr:row>44</xdr:row>
                    <xdr:rowOff>9525</xdr:rowOff>
                  </from>
                  <to>
                    <xdr:col>41</xdr:col>
                    <xdr:colOff>1409700</xdr:colOff>
                    <xdr:row>45</xdr:row>
                    <xdr:rowOff>0</xdr:rowOff>
                  </to>
                </anchor>
              </controlPr>
            </control>
          </mc:Choice>
        </mc:AlternateContent>
        <mc:AlternateContent xmlns:mc="http://schemas.openxmlformats.org/markup-compatibility/2006">
          <mc:Choice Requires="x14">
            <control shapeId="69872" r:id="rId243" name="Group Box 240">
              <controlPr defaultSize="0" autoFill="0" autoPict="0">
                <anchor moveWithCells="1">
                  <from>
                    <xdr:col>41</xdr:col>
                    <xdr:colOff>9525</xdr:colOff>
                    <xdr:row>45</xdr:row>
                    <xdr:rowOff>0</xdr:rowOff>
                  </from>
                  <to>
                    <xdr:col>41</xdr:col>
                    <xdr:colOff>1409700</xdr:colOff>
                    <xdr:row>46</xdr:row>
                    <xdr:rowOff>9525</xdr:rowOff>
                  </to>
                </anchor>
              </controlPr>
            </control>
          </mc:Choice>
        </mc:AlternateContent>
        <mc:AlternateContent xmlns:mc="http://schemas.openxmlformats.org/markup-compatibility/2006">
          <mc:Choice Requires="x14">
            <control shapeId="69873" r:id="rId244" name="Group Box 241">
              <controlPr defaultSize="0" autoFill="0" autoPict="0">
                <anchor moveWithCells="1">
                  <from>
                    <xdr:col>41</xdr:col>
                    <xdr:colOff>9525</xdr:colOff>
                    <xdr:row>46</xdr:row>
                    <xdr:rowOff>9525</xdr:rowOff>
                  </from>
                  <to>
                    <xdr:col>41</xdr:col>
                    <xdr:colOff>1409700</xdr:colOff>
                    <xdr:row>47</xdr:row>
                    <xdr:rowOff>0</xdr:rowOff>
                  </to>
                </anchor>
              </controlPr>
            </control>
          </mc:Choice>
        </mc:AlternateContent>
        <mc:AlternateContent xmlns:mc="http://schemas.openxmlformats.org/markup-compatibility/2006">
          <mc:Choice Requires="x14">
            <control shapeId="69874" r:id="rId245" name="Group Box 242">
              <controlPr defaultSize="0" autoFill="0" autoPict="0">
                <anchor moveWithCells="1">
                  <from>
                    <xdr:col>41</xdr:col>
                    <xdr:colOff>9525</xdr:colOff>
                    <xdr:row>47</xdr:row>
                    <xdr:rowOff>0</xdr:rowOff>
                  </from>
                  <to>
                    <xdr:col>41</xdr:col>
                    <xdr:colOff>1409700</xdr:colOff>
                    <xdr:row>48</xdr:row>
                    <xdr:rowOff>0</xdr:rowOff>
                  </to>
                </anchor>
              </controlPr>
            </control>
          </mc:Choice>
        </mc:AlternateContent>
        <mc:AlternateContent xmlns:mc="http://schemas.openxmlformats.org/markup-compatibility/2006">
          <mc:Choice Requires="x14">
            <control shapeId="69875" r:id="rId246" name="Group Box 243">
              <controlPr defaultSize="0" autoFill="0" autoPict="0">
                <anchor moveWithCells="1">
                  <from>
                    <xdr:col>41</xdr:col>
                    <xdr:colOff>9525</xdr:colOff>
                    <xdr:row>47</xdr:row>
                    <xdr:rowOff>371475</xdr:rowOff>
                  </from>
                  <to>
                    <xdr:col>41</xdr:col>
                    <xdr:colOff>1409700</xdr:colOff>
                    <xdr:row>49</xdr:row>
                    <xdr:rowOff>9525</xdr:rowOff>
                  </to>
                </anchor>
              </controlPr>
            </control>
          </mc:Choice>
        </mc:AlternateContent>
        <mc:AlternateContent xmlns:mc="http://schemas.openxmlformats.org/markup-compatibility/2006">
          <mc:Choice Requires="x14">
            <control shapeId="69876" r:id="rId247" name="Group Box 244">
              <controlPr defaultSize="0" autoFill="0" autoPict="0">
                <anchor moveWithCells="1">
                  <from>
                    <xdr:col>41</xdr:col>
                    <xdr:colOff>9525</xdr:colOff>
                    <xdr:row>48</xdr:row>
                    <xdr:rowOff>381000</xdr:rowOff>
                  </from>
                  <to>
                    <xdr:col>41</xdr:col>
                    <xdr:colOff>1409700</xdr:colOff>
                    <xdr:row>50</xdr:row>
                    <xdr:rowOff>0</xdr:rowOff>
                  </to>
                </anchor>
              </controlPr>
            </control>
          </mc:Choice>
        </mc:AlternateContent>
        <mc:AlternateContent xmlns:mc="http://schemas.openxmlformats.org/markup-compatibility/2006">
          <mc:Choice Requires="x14">
            <control shapeId="69877" r:id="rId248" name="Group Box 245">
              <controlPr defaultSize="0" autoFill="0" autoPict="0">
                <anchor moveWithCells="1">
                  <from>
                    <xdr:col>41</xdr:col>
                    <xdr:colOff>9525</xdr:colOff>
                    <xdr:row>50</xdr:row>
                    <xdr:rowOff>0</xdr:rowOff>
                  </from>
                  <to>
                    <xdr:col>41</xdr:col>
                    <xdr:colOff>1409700</xdr:colOff>
                    <xdr:row>51</xdr:row>
                    <xdr:rowOff>0</xdr:rowOff>
                  </to>
                </anchor>
              </controlPr>
            </control>
          </mc:Choice>
        </mc:AlternateContent>
        <mc:AlternateContent xmlns:mc="http://schemas.openxmlformats.org/markup-compatibility/2006">
          <mc:Choice Requires="x14">
            <control shapeId="69878" r:id="rId249" name="Group Box 246">
              <controlPr defaultSize="0" autoFill="0" autoPict="0">
                <anchor moveWithCells="1">
                  <from>
                    <xdr:col>41</xdr:col>
                    <xdr:colOff>9525</xdr:colOff>
                    <xdr:row>50</xdr:row>
                    <xdr:rowOff>371475</xdr:rowOff>
                  </from>
                  <to>
                    <xdr:col>41</xdr:col>
                    <xdr:colOff>1409700</xdr:colOff>
                    <xdr:row>51</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EF8DE-D5EC-4E6A-B1DB-7515474893F5}">
  <sheetPr codeName="Sheet3"/>
  <dimension ref="A1:H12"/>
  <sheetViews>
    <sheetView showGridLines="0" zoomScaleNormal="100" workbookViewId="0">
      <selection activeCell="E44" sqref="E44"/>
    </sheetView>
  </sheetViews>
  <sheetFormatPr defaultRowHeight="12.75" x14ac:dyDescent="0.2"/>
  <cols>
    <col min="1" max="1" width="23.140625" customWidth="1"/>
    <col min="2" max="2" width="34.7109375" customWidth="1"/>
    <col min="3" max="3" width="19.7109375" customWidth="1"/>
    <col min="4" max="4" width="20.7109375" customWidth="1"/>
    <col min="5" max="8" width="11.85546875" customWidth="1"/>
  </cols>
  <sheetData>
    <row r="1" spans="1:8" ht="18.75" customHeight="1" x14ac:dyDescent="0.4">
      <c r="A1" s="4" t="s">
        <v>822</v>
      </c>
      <c r="D1" s="5"/>
    </row>
    <row r="2" spans="1:8" ht="15.75" customHeight="1" x14ac:dyDescent="0.2">
      <c r="A2" s="6"/>
      <c r="B2" s="4"/>
    </row>
    <row r="3" spans="1:8" ht="52.5" customHeight="1" x14ac:dyDescent="0.2">
      <c r="A3" s="958" t="s">
        <v>701</v>
      </c>
      <c r="B3" s="958"/>
      <c r="C3" s="958"/>
      <c r="D3" s="958"/>
      <c r="E3" s="8"/>
      <c r="F3" s="8"/>
      <c r="G3" s="8"/>
      <c r="H3" s="8"/>
    </row>
    <row r="4" spans="1:8" ht="8.4499999999999993" customHeight="1" x14ac:dyDescent="0.2">
      <c r="A4" s="7"/>
      <c r="B4" s="7"/>
      <c r="C4" s="7"/>
      <c r="D4" s="7"/>
      <c r="E4" s="8"/>
      <c r="F4" s="8"/>
      <c r="G4" s="8"/>
      <c r="H4" s="8"/>
    </row>
    <row r="5" spans="1:8" x14ac:dyDescent="0.2">
      <c r="A5" s="9" t="s">
        <v>73</v>
      </c>
      <c r="B5" s="959"/>
      <c r="C5" s="960"/>
      <c r="D5" s="960"/>
    </row>
    <row r="6" spans="1:8" x14ac:dyDescent="0.2">
      <c r="A6" s="10" t="s">
        <v>763</v>
      </c>
      <c r="B6" s="855"/>
      <c r="C6" s="11" t="s">
        <v>74</v>
      </c>
      <c r="D6" s="855"/>
    </row>
    <row r="7" spans="1:8" x14ac:dyDescent="0.2">
      <c r="A7" s="9" t="s">
        <v>75</v>
      </c>
      <c r="B7" s="961" t="s">
        <v>921</v>
      </c>
      <c r="C7" s="962"/>
      <c r="D7" s="963"/>
    </row>
    <row r="8" spans="1:8" x14ac:dyDescent="0.2">
      <c r="A8" s="12"/>
      <c r="B8" s="13"/>
      <c r="C8" s="14" t="s">
        <v>76</v>
      </c>
      <c r="D8" s="14" t="s">
        <v>77</v>
      </c>
    </row>
    <row r="9" spans="1:8" ht="15" customHeight="1" x14ac:dyDescent="0.2">
      <c r="A9" s="964" t="s">
        <v>78</v>
      </c>
      <c r="B9" s="965"/>
      <c r="C9" s="48"/>
      <c r="D9" s="48"/>
    </row>
    <row r="10" spans="1:8" ht="15" customHeight="1" x14ac:dyDescent="0.2">
      <c r="A10" s="964" t="s">
        <v>79</v>
      </c>
      <c r="B10" s="965"/>
      <c r="C10" s="48"/>
      <c r="D10" s="48"/>
    </row>
    <row r="12" spans="1:8" ht="14.25" x14ac:dyDescent="0.2">
      <c r="A12" s="15" t="s">
        <v>702</v>
      </c>
    </row>
  </sheetData>
  <mergeCells count="5">
    <mergeCell ref="A3:D3"/>
    <mergeCell ref="B5:D5"/>
    <mergeCell ref="B7:D7"/>
    <mergeCell ref="A9:B9"/>
    <mergeCell ref="A10:B10"/>
  </mergeCells>
  <dataValidations count="5">
    <dataValidation type="custom" allowBlank="1" showInputMessage="1" showErrorMessage="1" errorTitle="CAUTION" error="Do not enter a value into this cell, data will be provided by CMHS!" promptTitle="Adults with SMI" prompt="Do not enter a value into this cell, data will be provided by CMHS!" sqref="C9:D10" xr:uid="{5151051E-C38F-4307-ABDA-940C9B7C42C8}">
      <formula1>"None"</formula1>
    </dataValidation>
    <dataValidation allowBlank="1" showInputMessage="1" showErrorMessage="1" error="Please enter a four digit year between 2014 and 2016 only." sqref="C6" xr:uid="{BAAE07D1-9C4F-49F5-9F80-0BC8D389EEB2}"/>
    <dataValidation type="textLength" operator="equal" allowBlank="1" showInputMessage="1" showErrorMessage="1" errorTitle="Invalid state name entered." error="Please enter the two character state abbreviation only." sqref="B7:D7" xr:uid="{73CD61B8-4132-4E65-9E07-BFB313972C65}">
      <formula1>2</formula1>
    </dataValidation>
    <dataValidation type="date" operator="greaterThan" allowBlank="1" showInputMessage="1" showErrorMessage="1" errorTitle="INVALID DATE!" error="Report Period End Date cannot be before Begin Date." sqref="D6" xr:uid="{10D79EF1-B2F0-4B49-A73A-2FD89B8E4EFD}">
      <formula1>B6</formula1>
    </dataValidation>
    <dataValidation type="date" operator="greaterThanOrEqual" allowBlank="1" showInputMessage="1" showErrorMessage="1" errorTitle="INVALID DATE" error="Please enter a valid Start Date." sqref="B6" xr:uid="{A46F0B60-46E9-4EF1-AE42-3555DE02A41E}">
      <formula1>43466</formula1>
    </dataValidation>
  </dataValidations>
  <pageMargins left="0.75" right="0.75" top="1" bottom="1" header="0.5" footer="0.5"/>
  <pageSetup scale="96" orientation="portrait" r:id="rId1"/>
  <headerFooter alignWithMargins="0">
    <oddFooter>&amp;LFY 2024 Uniform Reporting System (URS)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E4267-38AE-4CE9-8582-B701394EA537}">
  <sheetPr codeName="Sheet37"/>
  <dimension ref="A1:S54"/>
  <sheetViews>
    <sheetView showGridLines="0" topLeftCell="E31" zoomScaleNormal="100" workbookViewId="0">
      <selection activeCell="E44" sqref="E44"/>
    </sheetView>
  </sheetViews>
  <sheetFormatPr defaultColWidth="9.140625" defaultRowHeight="12.75" x14ac:dyDescent="0.2"/>
  <cols>
    <col min="1" max="1" width="34.140625" style="114" customWidth="1"/>
    <col min="2" max="19" width="17.7109375" style="927" customWidth="1"/>
    <col min="20" max="16384" width="9.140625" style="62"/>
  </cols>
  <sheetData>
    <row r="1" spans="1:19" ht="27.75" customHeight="1" x14ac:dyDescent="0.2">
      <c r="A1" s="1218" t="s">
        <v>692</v>
      </c>
      <c r="B1" s="1218"/>
      <c r="C1" s="1218"/>
      <c r="D1" s="1218"/>
      <c r="E1" s="1218"/>
      <c r="F1" s="1218"/>
      <c r="G1" s="1218"/>
      <c r="H1" s="62"/>
      <c r="I1" s="62"/>
      <c r="J1" s="62"/>
      <c r="K1" s="62"/>
      <c r="L1" s="62"/>
      <c r="M1" s="62"/>
      <c r="N1" s="62"/>
      <c r="O1" s="62"/>
      <c r="P1" s="62"/>
      <c r="Q1" s="62"/>
      <c r="R1" s="62"/>
      <c r="S1" s="62"/>
    </row>
    <row r="2" spans="1:19" x14ac:dyDescent="0.2">
      <c r="A2" s="62"/>
      <c r="B2" s="62"/>
      <c r="C2" s="62"/>
      <c r="D2" s="62"/>
      <c r="E2" s="62"/>
      <c r="F2" s="62"/>
      <c r="G2" s="62"/>
      <c r="H2" s="62"/>
      <c r="I2" s="62"/>
      <c r="J2" s="62"/>
      <c r="K2" s="62"/>
      <c r="L2" s="62"/>
      <c r="M2" s="62"/>
      <c r="N2" s="62"/>
      <c r="O2" s="62"/>
      <c r="P2" s="62"/>
      <c r="Q2" s="62"/>
      <c r="R2" s="62"/>
      <c r="S2" s="62"/>
    </row>
    <row r="3" spans="1:19" ht="41.25" customHeight="1" x14ac:dyDescent="0.2">
      <c r="A3" s="975" t="s">
        <v>715</v>
      </c>
      <c r="B3" s="975"/>
      <c r="C3" s="975"/>
      <c r="D3" s="975"/>
      <c r="E3" s="975"/>
      <c r="F3" s="975"/>
      <c r="G3" s="975"/>
      <c r="H3" s="62"/>
      <c r="I3" s="62"/>
      <c r="J3" s="62"/>
      <c r="K3" s="62"/>
      <c r="L3" s="62"/>
      <c r="M3" s="62"/>
      <c r="N3" s="62"/>
      <c r="O3" s="62"/>
      <c r="P3" s="62"/>
      <c r="Q3" s="62"/>
      <c r="R3" s="62"/>
      <c r="S3" s="62"/>
    </row>
    <row r="4" spans="1:19" ht="8.25" customHeight="1" x14ac:dyDescent="0.25">
      <c r="A4" s="573"/>
      <c r="B4" s="573"/>
      <c r="C4" s="573"/>
      <c r="D4" s="573"/>
      <c r="E4" s="573"/>
      <c r="F4" s="573"/>
      <c r="G4" s="573"/>
      <c r="H4" s="62"/>
      <c r="I4" s="62"/>
      <c r="J4" s="62"/>
      <c r="K4" s="62"/>
      <c r="L4" s="62"/>
      <c r="M4" s="62"/>
      <c r="N4" s="62"/>
      <c r="O4" s="62"/>
      <c r="P4" s="62"/>
      <c r="Q4" s="62"/>
      <c r="R4" s="62"/>
      <c r="S4" s="62"/>
    </row>
    <row r="5" spans="1:19" ht="16.5" x14ac:dyDescent="0.25">
      <c r="A5" s="574" t="s">
        <v>80</v>
      </c>
      <c r="B5" s="62"/>
      <c r="C5" s="62"/>
      <c r="D5" s="62"/>
      <c r="E5" s="62"/>
      <c r="F5" s="573"/>
      <c r="G5" s="573"/>
      <c r="H5" s="62"/>
      <c r="I5" s="62"/>
      <c r="J5" s="62"/>
      <c r="K5" s="62"/>
      <c r="L5" s="62"/>
      <c r="M5" s="62"/>
      <c r="N5" s="62"/>
      <c r="O5" s="62"/>
      <c r="P5" s="62"/>
      <c r="Q5" s="62"/>
      <c r="R5" s="62"/>
      <c r="S5" s="62"/>
    </row>
    <row r="6" spans="1:19" ht="6" customHeight="1" x14ac:dyDescent="0.2">
      <c r="A6" s="62"/>
      <c r="B6" s="62"/>
      <c r="C6" s="62"/>
      <c r="D6" s="62"/>
      <c r="E6" s="62"/>
      <c r="F6" s="62"/>
      <c r="G6" s="62"/>
      <c r="H6" s="62"/>
      <c r="I6" s="62"/>
      <c r="J6" s="62"/>
      <c r="K6" s="62"/>
      <c r="L6" s="62"/>
      <c r="M6" s="62"/>
      <c r="N6" s="62"/>
      <c r="O6" s="62"/>
      <c r="P6" s="62"/>
      <c r="Q6" s="62"/>
      <c r="R6" s="62"/>
      <c r="S6" s="62"/>
    </row>
    <row r="7" spans="1:19" x14ac:dyDescent="0.2">
      <c r="A7" s="26" t="s">
        <v>752</v>
      </c>
      <c r="B7" s="62"/>
      <c r="C7" s="62"/>
      <c r="D7" s="62"/>
      <c r="E7" s="62"/>
      <c r="F7" s="62"/>
      <c r="G7" s="62"/>
      <c r="H7" s="62"/>
      <c r="I7" s="62"/>
      <c r="J7" s="62"/>
      <c r="K7" s="62"/>
      <c r="L7" s="62"/>
      <c r="M7" s="62"/>
      <c r="N7" s="62"/>
      <c r="O7" s="62"/>
      <c r="P7" s="62"/>
      <c r="Q7" s="62"/>
      <c r="R7" s="62"/>
      <c r="S7" s="62"/>
    </row>
    <row r="8" spans="1:19" x14ac:dyDescent="0.2">
      <c r="A8" s="26" t="s">
        <v>75</v>
      </c>
      <c r="B8" s="1219" t="s">
        <v>921</v>
      </c>
      <c r="C8" s="1219"/>
      <c r="D8" s="1219"/>
      <c r="E8" s="1219"/>
      <c r="F8" s="1219"/>
      <c r="G8" s="1219"/>
      <c r="H8" s="62"/>
      <c r="I8" s="62"/>
      <c r="J8" s="62"/>
      <c r="K8" s="62"/>
      <c r="L8" s="62"/>
      <c r="M8" s="62"/>
      <c r="N8" s="62"/>
      <c r="O8" s="62"/>
      <c r="P8" s="62"/>
      <c r="Q8" s="62"/>
      <c r="R8" s="62"/>
      <c r="S8" s="62"/>
    </row>
    <row r="9" spans="1:19" ht="15" x14ac:dyDescent="0.25">
      <c r="A9" s="848" t="s">
        <v>382</v>
      </c>
      <c r="B9" s="852" t="s">
        <v>82</v>
      </c>
      <c r="C9" s="1220">
        <v>45108</v>
      </c>
      <c r="D9" s="1220"/>
      <c r="E9" s="852" t="s">
        <v>74</v>
      </c>
      <c r="F9" s="1221">
        <v>45473</v>
      </c>
      <c r="G9" s="1221"/>
      <c r="H9" s="575"/>
      <c r="I9" s="573"/>
      <c r="J9" s="573"/>
      <c r="K9" s="62"/>
      <c r="L9" s="62"/>
      <c r="M9" s="62"/>
      <c r="N9" s="62"/>
      <c r="O9" s="62"/>
      <c r="P9" s="62"/>
      <c r="Q9" s="62"/>
      <c r="R9" s="62"/>
      <c r="S9" s="62"/>
    </row>
    <row r="10" spans="1:19" ht="25.5" customHeight="1" x14ac:dyDescent="0.2">
      <c r="A10" s="1225" t="s">
        <v>354</v>
      </c>
      <c r="B10" s="1227" t="s">
        <v>880</v>
      </c>
      <c r="C10" s="1228"/>
      <c r="D10" s="1228"/>
      <c r="E10" s="1228"/>
      <c r="F10" s="1228"/>
      <c r="G10" s="1228"/>
      <c r="H10" s="1228"/>
      <c r="I10" s="1228"/>
      <c r="J10" s="1228"/>
      <c r="K10" s="1227" t="s">
        <v>881</v>
      </c>
      <c r="L10" s="1228"/>
      <c r="M10" s="1228"/>
      <c r="N10" s="1228"/>
      <c r="O10" s="1228"/>
      <c r="P10" s="1228"/>
      <c r="Q10" s="1228"/>
      <c r="R10" s="1228"/>
      <c r="S10" s="1229"/>
    </row>
    <row r="11" spans="1:19" ht="21" customHeight="1" x14ac:dyDescent="0.2">
      <c r="A11" s="1226"/>
      <c r="B11" s="902" t="s">
        <v>494</v>
      </c>
      <c r="C11" s="902" t="s">
        <v>898</v>
      </c>
      <c r="D11" s="902" t="s">
        <v>116</v>
      </c>
      <c r="E11" s="902" t="s">
        <v>497</v>
      </c>
      <c r="F11" s="902" t="s">
        <v>498</v>
      </c>
      <c r="G11" s="902" t="s">
        <v>499</v>
      </c>
      <c r="H11" s="902" t="s">
        <v>500</v>
      </c>
      <c r="I11" s="902" t="s">
        <v>501</v>
      </c>
      <c r="J11" s="902" t="s">
        <v>117</v>
      </c>
      <c r="K11" s="902" t="s">
        <v>494</v>
      </c>
      <c r="L11" s="902" t="s">
        <v>898</v>
      </c>
      <c r="M11" s="902" t="s">
        <v>116</v>
      </c>
      <c r="N11" s="902" t="s">
        <v>497</v>
      </c>
      <c r="O11" s="902" t="s">
        <v>498</v>
      </c>
      <c r="P11" s="902" t="s">
        <v>499</v>
      </c>
      <c r="Q11" s="902" t="s">
        <v>500</v>
      </c>
      <c r="R11" s="902" t="s">
        <v>501</v>
      </c>
      <c r="S11" s="902" t="s">
        <v>117</v>
      </c>
    </row>
    <row r="12" spans="1:19" ht="30" customHeight="1" x14ac:dyDescent="0.2">
      <c r="A12" s="111"/>
      <c r="B12" s="926"/>
      <c r="C12" s="926"/>
      <c r="D12" s="926"/>
      <c r="E12" s="926"/>
      <c r="F12" s="926"/>
      <c r="G12" s="926"/>
      <c r="H12" s="926"/>
      <c r="I12" s="926"/>
      <c r="J12" s="926"/>
      <c r="K12" s="926"/>
      <c r="L12" s="926"/>
      <c r="M12" s="926"/>
      <c r="N12" s="926"/>
      <c r="O12" s="926"/>
      <c r="P12" s="926"/>
      <c r="Q12" s="926"/>
      <c r="R12" s="926"/>
      <c r="S12" s="926"/>
    </row>
    <row r="13" spans="1:19" ht="30" customHeight="1" x14ac:dyDescent="0.2">
      <c r="A13" s="115"/>
      <c r="B13" s="926"/>
      <c r="C13" s="926"/>
      <c r="D13" s="926"/>
      <c r="E13" s="926"/>
      <c r="F13" s="926"/>
      <c r="G13" s="926"/>
      <c r="H13" s="926"/>
      <c r="I13" s="926"/>
      <c r="J13" s="926"/>
      <c r="K13" s="926"/>
      <c r="L13" s="926"/>
      <c r="M13" s="926"/>
      <c r="N13" s="926"/>
      <c r="O13" s="926"/>
      <c r="P13" s="926"/>
      <c r="Q13" s="926"/>
      <c r="R13" s="926"/>
      <c r="S13" s="926"/>
    </row>
    <row r="14" spans="1:19" ht="30" customHeight="1" x14ac:dyDescent="0.2">
      <c r="A14" s="111"/>
      <c r="B14" s="926"/>
      <c r="C14" s="926"/>
      <c r="D14" s="926"/>
      <c r="E14" s="926"/>
      <c r="F14" s="926"/>
      <c r="G14" s="926"/>
      <c r="H14" s="926"/>
      <c r="I14" s="926"/>
      <c r="J14" s="926"/>
      <c r="K14" s="926"/>
      <c r="L14" s="926"/>
      <c r="M14" s="926"/>
      <c r="N14" s="926"/>
      <c r="O14" s="926"/>
      <c r="P14" s="926"/>
      <c r="Q14" s="926"/>
      <c r="R14" s="926"/>
      <c r="S14" s="926"/>
    </row>
    <row r="15" spans="1:19" ht="30" customHeight="1" x14ac:dyDescent="0.2">
      <c r="A15" s="116"/>
      <c r="B15" s="926"/>
      <c r="C15" s="926"/>
      <c r="D15" s="926"/>
      <c r="E15" s="926"/>
      <c r="F15" s="926"/>
      <c r="G15" s="926"/>
      <c r="H15" s="926"/>
      <c r="I15" s="926"/>
      <c r="J15" s="926"/>
      <c r="K15" s="926"/>
      <c r="L15" s="926"/>
      <c r="M15" s="926"/>
      <c r="N15" s="926"/>
      <c r="O15" s="926"/>
      <c r="P15" s="926"/>
      <c r="Q15" s="926"/>
      <c r="R15" s="926"/>
      <c r="S15" s="926"/>
    </row>
    <row r="16" spans="1:19" ht="30" customHeight="1" x14ac:dyDescent="0.2">
      <c r="A16" s="115"/>
      <c r="B16" s="926"/>
      <c r="C16" s="926"/>
      <c r="D16" s="926"/>
      <c r="E16" s="926"/>
      <c r="F16" s="926"/>
      <c r="G16" s="926"/>
      <c r="H16" s="926"/>
      <c r="I16" s="926"/>
      <c r="J16" s="926"/>
      <c r="K16" s="926"/>
      <c r="L16" s="926"/>
      <c r="M16" s="926"/>
      <c r="N16" s="926"/>
      <c r="O16" s="926"/>
      <c r="P16" s="926"/>
      <c r="Q16" s="926"/>
      <c r="R16" s="926"/>
      <c r="S16" s="926"/>
    </row>
    <row r="17" spans="1:19" ht="30" customHeight="1" x14ac:dyDescent="0.2">
      <c r="A17" s="111"/>
      <c r="B17" s="926"/>
      <c r="C17" s="926"/>
      <c r="D17" s="926"/>
      <c r="E17" s="926"/>
      <c r="F17" s="926"/>
      <c r="G17" s="926"/>
      <c r="H17" s="926"/>
      <c r="I17" s="926"/>
      <c r="J17" s="926"/>
      <c r="K17" s="926"/>
      <c r="L17" s="926"/>
      <c r="M17" s="926"/>
      <c r="N17" s="926"/>
      <c r="O17" s="926"/>
      <c r="P17" s="926"/>
      <c r="Q17" s="926"/>
      <c r="R17" s="926"/>
      <c r="S17" s="926"/>
    </row>
    <row r="18" spans="1:19" ht="30" customHeight="1" x14ac:dyDescent="0.2">
      <c r="A18" s="111"/>
      <c r="B18" s="926"/>
      <c r="C18" s="926"/>
      <c r="D18" s="926"/>
      <c r="E18" s="926"/>
      <c r="F18" s="926"/>
      <c r="G18" s="926"/>
      <c r="H18" s="926"/>
      <c r="I18" s="926"/>
      <c r="J18" s="926"/>
      <c r="K18" s="926"/>
      <c r="L18" s="926"/>
      <c r="M18" s="926"/>
      <c r="N18" s="926"/>
      <c r="O18" s="926"/>
      <c r="P18" s="926"/>
      <c r="Q18" s="926"/>
      <c r="R18" s="926"/>
      <c r="S18" s="926"/>
    </row>
    <row r="19" spans="1:19" ht="30" customHeight="1" x14ac:dyDescent="0.2">
      <c r="A19" s="111"/>
      <c r="B19" s="926"/>
      <c r="C19" s="926"/>
      <c r="D19" s="926"/>
      <c r="E19" s="926"/>
      <c r="F19" s="926"/>
      <c r="G19" s="926"/>
      <c r="H19" s="926"/>
      <c r="I19" s="926"/>
      <c r="J19" s="926"/>
      <c r="K19" s="926"/>
      <c r="L19" s="926"/>
      <c r="M19" s="926"/>
      <c r="N19" s="926"/>
      <c r="O19" s="926"/>
      <c r="P19" s="926"/>
      <c r="Q19" s="926"/>
      <c r="R19" s="926"/>
      <c r="S19" s="926"/>
    </row>
    <row r="20" spans="1:19" ht="30" customHeight="1" x14ac:dyDescent="0.2">
      <c r="A20" s="115"/>
      <c r="B20" s="926"/>
      <c r="C20" s="926"/>
      <c r="D20" s="926"/>
      <c r="E20" s="926"/>
      <c r="F20" s="926"/>
      <c r="G20" s="926"/>
      <c r="H20" s="926"/>
      <c r="I20" s="926"/>
      <c r="J20" s="926"/>
      <c r="K20" s="926"/>
      <c r="L20" s="926"/>
      <c r="M20" s="926"/>
      <c r="N20" s="926"/>
      <c r="O20" s="926"/>
      <c r="P20" s="926"/>
      <c r="Q20" s="926"/>
      <c r="R20" s="926"/>
      <c r="S20" s="926"/>
    </row>
    <row r="21" spans="1:19" ht="30" customHeight="1" x14ac:dyDescent="0.2">
      <c r="A21" s="111"/>
      <c r="B21" s="926"/>
      <c r="C21" s="926"/>
      <c r="D21" s="926"/>
      <c r="E21" s="926"/>
      <c r="F21" s="926"/>
      <c r="G21" s="926"/>
      <c r="H21" s="926"/>
      <c r="I21" s="926"/>
      <c r="J21" s="926"/>
      <c r="K21" s="926"/>
      <c r="L21" s="926"/>
      <c r="M21" s="926"/>
      <c r="N21" s="926"/>
      <c r="O21" s="926"/>
      <c r="P21" s="926"/>
      <c r="Q21" s="926"/>
      <c r="R21" s="926"/>
      <c r="S21" s="926"/>
    </row>
    <row r="22" spans="1:19" ht="30" customHeight="1" x14ac:dyDescent="0.2">
      <c r="A22" s="115"/>
      <c r="B22" s="926"/>
      <c r="C22" s="926"/>
      <c r="D22" s="926"/>
      <c r="E22" s="926"/>
      <c r="F22" s="926"/>
      <c r="G22" s="926"/>
      <c r="H22" s="926"/>
      <c r="I22" s="926"/>
      <c r="J22" s="926"/>
      <c r="K22" s="926"/>
      <c r="L22" s="926"/>
      <c r="M22" s="926"/>
      <c r="N22" s="926"/>
      <c r="O22" s="926"/>
      <c r="P22" s="926"/>
      <c r="Q22" s="926"/>
      <c r="R22" s="926"/>
      <c r="S22" s="926"/>
    </row>
    <row r="23" spans="1:19" ht="30" customHeight="1" x14ac:dyDescent="0.2">
      <c r="A23" s="111"/>
      <c r="B23" s="926"/>
      <c r="C23" s="926"/>
      <c r="D23" s="926"/>
      <c r="E23" s="926"/>
      <c r="F23" s="926"/>
      <c r="G23" s="926"/>
      <c r="H23" s="926"/>
      <c r="I23" s="926"/>
      <c r="J23" s="926"/>
      <c r="K23" s="926"/>
      <c r="L23" s="926"/>
      <c r="M23" s="926"/>
      <c r="N23" s="926"/>
      <c r="O23" s="926"/>
      <c r="P23" s="926"/>
      <c r="Q23" s="926"/>
      <c r="R23" s="926"/>
      <c r="S23" s="926"/>
    </row>
    <row r="24" spans="1:19" ht="30" customHeight="1" x14ac:dyDescent="0.2">
      <c r="A24" s="116"/>
      <c r="B24" s="926"/>
      <c r="C24" s="926"/>
      <c r="D24" s="926"/>
      <c r="E24" s="926"/>
      <c r="F24" s="926"/>
      <c r="G24" s="926"/>
      <c r="H24" s="926"/>
      <c r="I24" s="926"/>
      <c r="J24" s="926"/>
      <c r="K24" s="926"/>
      <c r="L24" s="926"/>
      <c r="M24" s="926"/>
      <c r="N24" s="926"/>
      <c r="O24" s="926"/>
      <c r="P24" s="926"/>
      <c r="Q24" s="926"/>
      <c r="R24" s="926"/>
      <c r="S24" s="926"/>
    </row>
    <row r="25" spans="1:19" ht="30" customHeight="1" x14ac:dyDescent="0.2">
      <c r="A25" s="111"/>
      <c r="B25" s="926"/>
      <c r="C25" s="926"/>
      <c r="D25" s="926"/>
      <c r="E25" s="926"/>
      <c r="F25" s="926"/>
      <c r="G25" s="926"/>
      <c r="H25" s="926"/>
      <c r="I25" s="926"/>
      <c r="J25" s="926"/>
      <c r="K25" s="926"/>
      <c r="L25" s="926"/>
      <c r="M25" s="926"/>
      <c r="N25" s="926"/>
      <c r="O25" s="926"/>
      <c r="P25" s="926"/>
      <c r="Q25" s="926"/>
      <c r="R25" s="926"/>
      <c r="S25" s="926"/>
    </row>
    <row r="26" spans="1:19" ht="30" customHeight="1" x14ac:dyDescent="0.2">
      <c r="A26" s="111"/>
      <c r="B26" s="926"/>
      <c r="C26" s="926"/>
      <c r="D26" s="926"/>
      <c r="E26" s="926"/>
      <c r="F26" s="926"/>
      <c r="G26" s="926"/>
      <c r="H26" s="926"/>
      <c r="I26" s="926"/>
      <c r="J26" s="926"/>
      <c r="K26" s="926"/>
      <c r="L26" s="926"/>
      <c r="M26" s="926"/>
      <c r="N26" s="926"/>
      <c r="O26" s="926"/>
      <c r="P26" s="926"/>
      <c r="Q26" s="926"/>
      <c r="R26" s="926"/>
      <c r="S26" s="926"/>
    </row>
    <row r="27" spans="1:19" ht="30" customHeight="1" x14ac:dyDescent="0.2">
      <c r="A27" s="116"/>
      <c r="B27" s="926"/>
      <c r="C27" s="926"/>
      <c r="D27" s="926"/>
      <c r="E27" s="926"/>
      <c r="F27" s="926"/>
      <c r="G27" s="926"/>
      <c r="H27" s="926"/>
      <c r="I27" s="926"/>
      <c r="J27" s="926"/>
      <c r="K27" s="926"/>
      <c r="L27" s="926"/>
      <c r="M27" s="926"/>
      <c r="N27" s="926"/>
      <c r="O27" s="926"/>
      <c r="P27" s="926"/>
      <c r="Q27" s="926"/>
      <c r="R27" s="926"/>
      <c r="S27" s="926"/>
    </row>
    <row r="28" spans="1:19" ht="30" customHeight="1" x14ac:dyDescent="0.2">
      <c r="A28" s="115"/>
      <c r="B28" s="926"/>
      <c r="C28" s="926"/>
      <c r="D28" s="926"/>
      <c r="E28" s="926"/>
      <c r="F28" s="926"/>
      <c r="G28" s="926"/>
      <c r="H28" s="926"/>
      <c r="I28" s="926"/>
      <c r="J28" s="926"/>
      <c r="K28" s="926"/>
      <c r="L28" s="926"/>
      <c r="M28" s="926"/>
      <c r="N28" s="926"/>
      <c r="O28" s="926"/>
      <c r="P28" s="926"/>
      <c r="Q28" s="926"/>
      <c r="R28" s="926"/>
      <c r="S28" s="926"/>
    </row>
    <row r="29" spans="1:19" ht="30" customHeight="1" x14ac:dyDescent="0.2">
      <c r="A29" s="111"/>
      <c r="B29" s="926"/>
      <c r="C29" s="926"/>
      <c r="D29" s="926"/>
      <c r="E29" s="926"/>
      <c r="F29" s="926"/>
      <c r="G29" s="926"/>
      <c r="H29" s="926"/>
      <c r="I29" s="926"/>
      <c r="J29" s="926"/>
      <c r="K29" s="926"/>
      <c r="L29" s="926"/>
      <c r="M29" s="926"/>
      <c r="N29" s="926"/>
      <c r="O29" s="926"/>
      <c r="P29" s="926"/>
      <c r="Q29" s="926"/>
      <c r="R29" s="926"/>
      <c r="S29" s="926"/>
    </row>
    <row r="30" spans="1:19" ht="30" customHeight="1" x14ac:dyDescent="0.2">
      <c r="A30" s="116"/>
      <c r="B30" s="926"/>
      <c r="C30" s="926"/>
      <c r="D30" s="926"/>
      <c r="E30" s="926"/>
      <c r="F30" s="926"/>
      <c r="G30" s="926"/>
      <c r="H30" s="926"/>
      <c r="I30" s="926"/>
      <c r="J30" s="926"/>
      <c r="K30" s="926"/>
      <c r="L30" s="926"/>
      <c r="M30" s="926"/>
      <c r="N30" s="926"/>
      <c r="O30" s="926"/>
      <c r="P30" s="926"/>
      <c r="Q30" s="926"/>
      <c r="R30" s="926"/>
      <c r="S30" s="926"/>
    </row>
    <row r="31" spans="1:19" ht="30" customHeight="1" x14ac:dyDescent="0.2">
      <c r="A31" s="115"/>
      <c r="B31" s="926"/>
      <c r="C31" s="926"/>
      <c r="D31" s="926"/>
      <c r="E31" s="926"/>
      <c r="F31" s="926"/>
      <c r="G31" s="926"/>
      <c r="H31" s="926"/>
      <c r="I31" s="926"/>
      <c r="J31" s="926"/>
      <c r="K31" s="926"/>
      <c r="L31" s="926"/>
      <c r="M31" s="926"/>
      <c r="N31" s="926"/>
      <c r="O31" s="926"/>
      <c r="P31" s="926"/>
      <c r="Q31" s="926"/>
      <c r="R31" s="926"/>
      <c r="S31" s="926"/>
    </row>
    <row r="32" spans="1:19" ht="30" customHeight="1" x14ac:dyDescent="0.2">
      <c r="A32" s="111"/>
      <c r="B32" s="926"/>
      <c r="C32" s="926"/>
      <c r="D32" s="926"/>
      <c r="E32" s="926"/>
      <c r="F32" s="926"/>
      <c r="G32" s="926"/>
      <c r="H32" s="926"/>
      <c r="I32" s="926"/>
      <c r="J32" s="926"/>
      <c r="K32" s="926"/>
      <c r="L32" s="926"/>
      <c r="M32" s="926"/>
      <c r="N32" s="926"/>
      <c r="O32" s="926"/>
      <c r="P32" s="926"/>
      <c r="Q32" s="926"/>
      <c r="R32" s="926"/>
      <c r="S32" s="926"/>
    </row>
    <row r="33" spans="1:19" ht="30" customHeight="1" x14ac:dyDescent="0.2">
      <c r="A33" s="111"/>
      <c r="B33" s="926"/>
      <c r="C33" s="926"/>
      <c r="D33" s="926"/>
      <c r="E33" s="926"/>
      <c r="F33" s="926"/>
      <c r="G33" s="926"/>
      <c r="H33" s="926"/>
      <c r="I33" s="926"/>
      <c r="J33" s="926"/>
      <c r="K33" s="926"/>
      <c r="L33" s="926"/>
      <c r="M33" s="926"/>
      <c r="N33" s="926"/>
      <c r="O33" s="926"/>
      <c r="P33" s="926"/>
      <c r="Q33" s="926"/>
      <c r="R33" s="926"/>
      <c r="S33" s="926"/>
    </row>
    <row r="34" spans="1:19" ht="30" customHeight="1" x14ac:dyDescent="0.2">
      <c r="A34" s="111"/>
      <c r="B34" s="926"/>
      <c r="C34" s="926"/>
      <c r="D34" s="926"/>
      <c r="E34" s="926"/>
      <c r="F34" s="926"/>
      <c r="G34" s="926"/>
      <c r="H34" s="926"/>
      <c r="I34" s="926"/>
      <c r="J34" s="926"/>
      <c r="K34" s="926"/>
      <c r="L34" s="926"/>
      <c r="M34" s="926"/>
      <c r="N34" s="926"/>
      <c r="O34" s="926"/>
      <c r="P34" s="926"/>
      <c r="Q34" s="926"/>
      <c r="R34" s="926"/>
      <c r="S34" s="926"/>
    </row>
    <row r="35" spans="1:19" ht="30" customHeight="1" x14ac:dyDescent="0.2">
      <c r="A35" s="115"/>
      <c r="B35" s="926"/>
      <c r="C35" s="926"/>
      <c r="D35" s="926"/>
      <c r="E35" s="926"/>
      <c r="F35" s="926"/>
      <c r="G35" s="926"/>
      <c r="H35" s="926"/>
      <c r="I35" s="926"/>
      <c r="J35" s="926"/>
      <c r="K35" s="926"/>
      <c r="L35" s="926"/>
      <c r="M35" s="926"/>
      <c r="N35" s="926"/>
      <c r="O35" s="926"/>
      <c r="P35" s="926"/>
      <c r="Q35" s="926"/>
      <c r="R35" s="926"/>
      <c r="S35" s="926"/>
    </row>
    <row r="36" spans="1:19" ht="30" customHeight="1" x14ac:dyDescent="0.2">
      <c r="A36" s="111"/>
      <c r="B36" s="926"/>
      <c r="C36" s="926"/>
      <c r="D36" s="926"/>
      <c r="E36" s="926"/>
      <c r="F36" s="926"/>
      <c r="G36" s="926"/>
      <c r="H36" s="926"/>
      <c r="I36" s="926"/>
      <c r="J36" s="926"/>
      <c r="K36" s="926"/>
      <c r="L36" s="926"/>
      <c r="M36" s="926"/>
      <c r="N36" s="926"/>
      <c r="O36" s="926"/>
      <c r="P36" s="926"/>
      <c r="Q36" s="926"/>
      <c r="R36" s="926"/>
      <c r="S36" s="926"/>
    </row>
    <row r="37" spans="1:19" ht="30" customHeight="1" x14ac:dyDescent="0.2">
      <c r="A37" s="115"/>
      <c r="B37" s="926"/>
      <c r="C37" s="926"/>
      <c r="D37" s="926"/>
      <c r="E37" s="926"/>
      <c r="F37" s="926"/>
      <c r="G37" s="926"/>
      <c r="H37" s="926"/>
      <c r="I37" s="926"/>
      <c r="J37" s="926"/>
      <c r="K37" s="926"/>
      <c r="L37" s="926"/>
      <c r="M37" s="926"/>
      <c r="N37" s="926"/>
      <c r="O37" s="926"/>
      <c r="P37" s="926"/>
      <c r="Q37" s="926"/>
      <c r="R37" s="926"/>
      <c r="S37" s="926"/>
    </row>
    <row r="38" spans="1:19" ht="30" customHeight="1" x14ac:dyDescent="0.2">
      <c r="A38" s="111"/>
      <c r="B38" s="926"/>
      <c r="C38" s="926"/>
      <c r="D38" s="926"/>
      <c r="E38" s="926"/>
      <c r="F38" s="926"/>
      <c r="G38" s="926"/>
      <c r="H38" s="926"/>
      <c r="I38" s="926"/>
      <c r="J38" s="926"/>
      <c r="K38" s="926"/>
      <c r="L38" s="926"/>
      <c r="M38" s="926"/>
      <c r="N38" s="926"/>
      <c r="O38" s="926"/>
      <c r="P38" s="926"/>
      <c r="Q38" s="926"/>
      <c r="R38" s="926"/>
      <c r="S38" s="926"/>
    </row>
    <row r="39" spans="1:19" ht="30" customHeight="1" x14ac:dyDescent="0.2">
      <c r="A39" s="116"/>
      <c r="B39" s="926"/>
      <c r="C39" s="926"/>
      <c r="D39" s="926"/>
      <c r="E39" s="926"/>
      <c r="F39" s="926"/>
      <c r="G39" s="926"/>
      <c r="H39" s="926"/>
      <c r="I39" s="926"/>
      <c r="J39" s="926"/>
      <c r="K39" s="926"/>
      <c r="L39" s="926"/>
      <c r="M39" s="926"/>
      <c r="N39" s="926"/>
      <c r="O39" s="926"/>
      <c r="P39" s="926"/>
      <c r="Q39" s="926"/>
      <c r="R39" s="926"/>
      <c r="S39" s="926"/>
    </row>
    <row r="40" spans="1:19" ht="30" customHeight="1" x14ac:dyDescent="0.2">
      <c r="A40" s="111"/>
      <c r="B40" s="926"/>
      <c r="C40" s="926"/>
      <c r="D40" s="926"/>
      <c r="E40" s="926"/>
      <c r="F40" s="926"/>
      <c r="G40" s="926"/>
      <c r="H40" s="926"/>
      <c r="I40" s="926"/>
      <c r="J40" s="926"/>
      <c r="K40" s="926"/>
      <c r="L40" s="926"/>
      <c r="M40" s="926"/>
      <c r="N40" s="926"/>
      <c r="O40" s="926"/>
      <c r="P40" s="926"/>
      <c r="Q40" s="926"/>
      <c r="R40" s="926"/>
      <c r="S40" s="926"/>
    </row>
    <row r="41" spans="1:19" ht="30" customHeight="1" x14ac:dyDescent="0.2">
      <c r="A41" s="111"/>
      <c r="B41" s="926"/>
      <c r="C41" s="926"/>
      <c r="D41" s="926"/>
      <c r="E41" s="926"/>
      <c r="F41" s="926"/>
      <c r="G41" s="926"/>
      <c r="H41" s="926"/>
      <c r="I41" s="926"/>
      <c r="J41" s="926"/>
      <c r="K41" s="926"/>
      <c r="L41" s="926"/>
      <c r="M41" s="926"/>
      <c r="N41" s="926"/>
      <c r="O41" s="926"/>
      <c r="P41" s="926"/>
      <c r="Q41" s="926"/>
      <c r="R41" s="926"/>
      <c r="S41" s="926"/>
    </row>
    <row r="42" spans="1:19" ht="30" customHeight="1" x14ac:dyDescent="0.2">
      <c r="A42" s="115"/>
      <c r="B42" s="926"/>
      <c r="C42" s="926"/>
      <c r="D42" s="926"/>
      <c r="E42" s="926"/>
      <c r="F42" s="926"/>
      <c r="G42" s="926"/>
      <c r="H42" s="926"/>
      <c r="I42" s="926"/>
      <c r="J42" s="926"/>
      <c r="K42" s="926"/>
      <c r="L42" s="926"/>
      <c r="M42" s="926"/>
      <c r="N42" s="926"/>
      <c r="O42" s="926"/>
      <c r="P42" s="926"/>
      <c r="Q42" s="926"/>
      <c r="R42" s="926"/>
      <c r="S42" s="926"/>
    </row>
    <row r="43" spans="1:19" ht="30" customHeight="1" x14ac:dyDescent="0.2">
      <c r="A43" s="111"/>
      <c r="B43" s="926"/>
      <c r="C43" s="926"/>
      <c r="D43" s="926"/>
      <c r="E43" s="926"/>
      <c r="F43" s="926"/>
      <c r="G43" s="926"/>
      <c r="H43" s="926"/>
      <c r="I43" s="926"/>
      <c r="J43" s="926"/>
      <c r="K43" s="926"/>
      <c r="L43" s="926"/>
      <c r="M43" s="926"/>
      <c r="N43" s="926"/>
      <c r="O43" s="926"/>
      <c r="P43" s="926"/>
      <c r="Q43" s="926"/>
      <c r="R43" s="926"/>
      <c r="S43" s="926"/>
    </row>
    <row r="44" spans="1:19" ht="30" customHeight="1" x14ac:dyDescent="0.2">
      <c r="A44" s="111"/>
      <c r="B44" s="926"/>
      <c r="C44" s="926"/>
      <c r="D44" s="926"/>
      <c r="E44" s="926"/>
      <c r="F44" s="926"/>
      <c r="G44" s="926"/>
      <c r="H44" s="926"/>
      <c r="I44" s="926"/>
      <c r="J44" s="926"/>
      <c r="K44" s="926"/>
      <c r="L44" s="926"/>
      <c r="M44" s="926"/>
      <c r="N44" s="926"/>
      <c r="O44" s="926"/>
      <c r="P44" s="926"/>
      <c r="Q44" s="926"/>
      <c r="R44" s="926"/>
      <c r="S44" s="926"/>
    </row>
    <row r="45" spans="1:19" ht="30" customHeight="1" x14ac:dyDescent="0.2">
      <c r="A45" s="111"/>
      <c r="B45" s="926"/>
      <c r="C45" s="926"/>
      <c r="D45" s="926"/>
      <c r="E45" s="926"/>
      <c r="F45" s="926"/>
      <c r="G45" s="926"/>
      <c r="H45" s="926"/>
      <c r="I45" s="926"/>
      <c r="J45" s="926"/>
      <c r="K45" s="926"/>
      <c r="L45" s="926"/>
      <c r="M45" s="926"/>
      <c r="N45" s="926"/>
      <c r="O45" s="926"/>
      <c r="P45" s="926"/>
      <c r="Q45" s="926"/>
      <c r="R45" s="926"/>
      <c r="S45" s="926"/>
    </row>
    <row r="46" spans="1:19" ht="30" customHeight="1" x14ac:dyDescent="0.2">
      <c r="A46" s="115"/>
      <c r="B46" s="926"/>
      <c r="C46" s="926"/>
      <c r="D46" s="926"/>
      <c r="E46" s="926"/>
      <c r="F46" s="926"/>
      <c r="G46" s="926"/>
      <c r="H46" s="926"/>
      <c r="I46" s="926"/>
      <c r="J46" s="926"/>
      <c r="K46" s="926"/>
      <c r="L46" s="926"/>
      <c r="M46" s="926"/>
      <c r="N46" s="926"/>
      <c r="O46" s="926"/>
      <c r="P46" s="926"/>
      <c r="Q46" s="926"/>
      <c r="R46" s="926"/>
      <c r="S46" s="926"/>
    </row>
    <row r="47" spans="1:19" ht="30" customHeight="1" x14ac:dyDescent="0.2">
      <c r="A47" s="111"/>
      <c r="B47" s="926"/>
      <c r="C47" s="926"/>
      <c r="D47" s="926"/>
      <c r="E47" s="926"/>
      <c r="F47" s="926"/>
      <c r="G47" s="926"/>
      <c r="H47" s="926"/>
      <c r="I47" s="926"/>
      <c r="J47" s="926"/>
      <c r="K47" s="926"/>
      <c r="L47" s="926"/>
      <c r="M47" s="926"/>
      <c r="N47" s="926"/>
      <c r="O47" s="926"/>
      <c r="P47" s="926"/>
      <c r="Q47" s="926"/>
      <c r="R47" s="926"/>
      <c r="S47" s="926"/>
    </row>
    <row r="48" spans="1:19" ht="30" customHeight="1" x14ac:dyDescent="0.2">
      <c r="A48" s="115"/>
      <c r="B48" s="926"/>
      <c r="C48" s="926"/>
      <c r="D48" s="926"/>
      <c r="E48" s="926"/>
      <c r="F48" s="926"/>
      <c r="G48" s="926"/>
      <c r="H48" s="926"/>
      <c r="I48" s="926"/>
      <c r="J48" s="926"/>
      <c r="K48" s="926"/>
      <c r="L48" s="926"/>
      <c r="M48" s="926"/>
      <c r="N48" s="926"/>
      <c r="O48" s="926"/>
      <c r="P48" s="926"/>
      <c r="Q48" s="926"/>
      <c r="R48" s="926"/>
      <c r="S48" s="926"/>
    </row>
    <row r="49" spans="1:19" ht="30" customHeight="1" x14ac:dyDescent="0.2">
      <c r="A49" s="111"/>
      <c r="B49" s="926"/>
      <c r="C49" s="926"/>
      <c r="D49" s="926"/>
      <c r="E49" s="926"/>
      <c r="F49" s="926"/>
      <c r="G49" s="926"/>
      <c r="H49" s="926"/>
      <c r="I49" s="926"/>
      <c r="J49" s="926"/>
      <c r="K49" s="926"/>
      <c r="L49" s="926"/>
      <c r="M49" s="926"/>
      <c r="N49" s="926"/>
      <c r="O49" s="926"/>
      <c r="P49" s="926"/>
      <c r="Q49" s="926"/>
      <c r="R49" s="926"/>
      <c r="S49" s="926"/>
    </row>
    <row r="50" spans="1:19" ht="30" customHeight="1" x14ac:dyDescent="0.2">
      <c r="A50" s="116"/>
      <c r="B50" s="926"/>
      <c r="C50" s="926"/>
      <c r="D50" s="926"/>
      <c r="E50" s="926"/>
      <c r="F50" s="926"/>
      <c r="G50" s="926"/>
      <c r="H50" s="926"/>
      <c r="I50" s="926"/>
      <c r="J50" s="926"/>
      <c r="K50" s="926"/>
      <c r="L50" s="926"/>
      <c r="M50" s="926"/>
      <c r="N50" s="926"/>
      <c r="O50" s="926"/>
      <c r="P50" s="926"/>
      <c r="Q50" s="926"/>
      <c r="R50" s="926"/>
      <c r="S50" s="926"/>
    </row>
    <row r="51" spans="1:19" ht="30" customHeight="1" x14ac:dyDescent="0.2">
      <c r="A51" s="111"/>
      <c r="B51" s="926"/>
      <c r="C51" s="926"/>
      <c r="D51" s="926"/>
      <c r="E51" s="926"/>
      <c r="F51" s="926"/>
      <c r="G51" s="926"/>
      <c r="H51" s="926"/>
      <c r="I51" s="926"/>
      <c r="J51" s="926"/>
      <c r="K51" s="926"/>
      <c r="L51" s="926"/>
      <c r="M51" s="926"/>
      <c r="N51" s="926"/>
      <c r="O51" s="926"/>
      <c r="P51" s="926"/>
      <c r="Q51" s="926"/>
      <c r="R51" s="926"/>
      <c r="S51" s="926"/>
    </row>
    <row r="52" spans="1:19" ht="30" customHeight="1" thickBot="1" x14ac:dyDescent="0.25">
      <c r="A52" s="117"/>
      <c r="B52" s="926"/>
      <c r="C52" s="926"/>
      <c r="D52" s="926"/>
      <c r="E52" s="926"/>
      <c r="F52" s="926"/>
      <c r="G52" s="926"/>
      <c r="H52" s="926"/>
      <c r="I52" s="926"/>
      <c r="J52" s="926"/>
      <c r="K52" s="926"/>
      <c r="L52" s="926"/>
      <c r="M52" s="926"/>
      <c r="N52" s="926"/>
      <c r="O52" s="926"/>
      <c r="P52" s="926"/>
      <c r="Q52" s="926"/>
      <c r="R52" s="926"/>
      <c r="S52" s="926"/>
    </row>
    <row r="53" spans="1:19" ht="14.25" x14ac:dyDescent="0.2">
      <c r="A53" s="868" t="s">
        <v>693</v>
      </c>
    </row>
    <row r="54" spans="1:19" ht="14.25" x14ac:dyDescent="0.2">
      <c r="A54" s="868" t="s">
        <v>694</v>
      </c>
    </row>
  </sheetData>
  <sheetProtection insertRows="0" deleteRows="0"/>
  <mergeCells count="8">
    <mergeCell ref="A10:A11"/>
    <mergeCell ref="B10:J10"/>
    <mergeCell ref="K10:S10"/>
    <mergeCell ref="A1:G1"/>
    <mergeCell ref="A3:G3"/>
    <mergeCell ref="B8:G8"/>
    <mergeCell ref="C9:D9"/>
    <mergeCell ref="F9:G9"/>
  </mergeCells>
  <dataValidations count="4">
    <dataValidation type="date" operator="greaterThan" allowBlank="1" showInputMessage="1" showErrorMessage="1" errorTitle="INVALID DATE!" error="Report Period End Date cannot be before Begin Date." sqref="F9:G9" xr:uid="{00D75AF6-27A2-4D55-A7A6-DFC492698978}">
      <formula1>C9</formula1>
    </dataValidation>
    <dataValidation type="textLength" operator="equal" allowBlank="1" showInputMessage="1" showErrorMessage="1" errorTitle="Invalid State Name" error="Please enter the two character state abbreviation only." sqref="B8:G8" xr:uid="{05936A83-E41A-46F4-BC58-5303162D8ED8}">
      <formula1>2</formula1>
    </dataValidation>
    <dataValidation type="date" operator="greaterThanOrEqual" allowBlank="1" showInputMessage="1" showErrorMessage="1" errorTitle="INVALID DATE!" error="Please enter a valid Start Date." sqref="C9:D9" xr:uid="{85154CAA-D3FF-4E35-AB2A-53124D43E6BB}">
      <formula1>43466</formula1>
    </dataValidation>
    <dataValidation type="decimal" operator="greaterThanOrEqual" allowBlank="1" showInputMessage="1" showErrorMessage="1" sqref="B12:S65536" xr:uid="{3CBA6BD6-B221-4E04-878E-50C282151988}">
      <formula1>0</formula1>
    </dataValidation>
  </dataValidations>
  <pageMargins left="0.75" right="0.75" top="1" bottom="1" header="0.5" footer="0.5"/>
  <pageSetup scale="96" orientation="portrait" horizontalDpi="1200" verticalDpi="1200" r:id="rId1"/>
  <headerFooter alignWithMargins="0">
    <oddFooter>&amp;LFY 2024 Uniform Reporting System (URS)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37601-F328-48F0-8AE6-320E0CC857F2}">
  <sheetPr codeName="Sheet27"/>
  <dimension ref="A1:U15"/>
  <sheetViews>
    <sheetView showGridLines="0" topLeftCell="E1" workbookViewId="0">
      <selection activeCell="E44" sqref="E44"/>
    </sheetView>
  </sheetViews>
  <sheetFormatPr defaultRowHeight="12.75" x14ac:dyDescent="0.2"/>
  <cols>
    <col min="1" max="1" width="25.42578125" customWidth="1"/>
    <col min="2" max="21" width="15.85546875" customWidth="1"/>
  </cols>
  <sheetData>
    <row r="1" spans="1:21" ht="15.75" customHeight="1" x14ac:dyDescent="0.2">
      <c r="A1" s="1234" t="s">
        <v>804</v>
      </c>
      <c r="B1" s="1234"/>
      <c r="C1" s="1234"/>
      <c r="D1" s="1234"/>
      <c r="E1" s="1234"/>
      <c r="F1" s="1234"/>
      <c r="G1" s="1234"/>
      <c r="H1" s="576"/>
      <c r="I1" s="576"/>
      <c r="J1" s="576"/>
    </row>
    <row r="2" spans="1:21" ht="8.25" customHeight="1" x14ac:dyDescent="0.2"/>
    <row r="3" spans="1:21" ht="27" customHeight="1" x14ac:dyDescent="0.2">
      <c r="A3" s="975" t="s">
        <v>685</v>
      </c>
      <c r="B3" s="975"/>
      <c r="C3" s="975"/>
      <c r="D3" s="975"/>
      <c r="E3" s="975"/>
      <c r="F3" s="975"/>
      <c r="G3" s="975"/>
      <c r="H3" s="577"/>
      <c r="I3" s="577"/>
      <c r="J3" s="577"/>
    </row>
    <row r="4" spans="1:21" ht="63.75" customHeight="1" x14ac:dyDescent="0.2">
      <c r="A4" s="975" t="s">
        <v>686</v>
      </c>
      <c r="B4" s="975"/>
      <c r="C4" s="975"/>
      <c r="D4" s="975"/>
      <c r="E4" s="975"/>
      <c r="F4" s="975"/>
      <c r="G4" s="975"/>
    </row>
    <row r="5" spans="1:21" ht="16.5" x14ac:dyDescent="0.25">
      <c r="A5" s="574" t="s">
        <v>80</v>
      </c>
      <c r="B5" s="62"/>
      <c r="C5" s="62"/>
      <c r="D5" s="573"/>
      <c r="E5" s="62"/>
    </row>
    <row r="6" spans="1:21" x14ac:dyDescent="0.2">
      <c r="A6" s="62"/>
      <c r="B6" s="62"/>
      <c r="C6" s="62"/>
      <c r="D6" s="62"/>
      <c r="E6" s="62"/>
    </row>
    <row r="7" spans="1:21" x14ac:dyDescent="0.2">
      <c r="A7" s="1230" t="s">
        <v>361</v>
      </c>
      <c r="B7" s="1230"/>
      <c r="C7" s="1230"/>
      <c r="D7" s="1230"/>
      <c r="E7" s="1230"/>
    </row>
    <row r="8" spans="1:21" x14ac:dyDescent="0.2">
      <c r="A8" s="26" t="s">
        <v>75</v>
      </c>
      <c r="B8" s="1231" t="s">
        <v>921</v>
      </c>
      <c r="C8" s="1232"/>
      <c r="D8" s="1232"/>
      <c r="E8" s="1233"/>
    </row>
    <row r="9" spans="1:21" x14ac:dyDescent="0.2">
      <c r="A9" s="515" t="s">
        <v>382</v>
      </c>
      <c r="B9" s="578" t="s">
        <v>82</v>
      </c>
      <c r="C9" s="861">
        <v>45108</v>
      </c>
      <c r="D9" s="579" t="s">
        <v>74</v>
      </c>
      <c r="E9" s="862">
        <v>45473</v>
      </c>
    </row>
    <row r="10" spans="1:21" ht="17.25" customHeight="1" x14ac:dyDescent="0.2">
      <c r="A10" s="1235" t="s">
        <v>359</v>
      </c>
      <c r="B10" s="1227" t="s">
        <v>695</v>
      </c>
      <c r="C10" s="1228"/>
      <c r="D10" s="1228"/>
      <c r="E10" s="1228"/>
      <c r="F10" s="1228"/>
      <c r="G10" s="1228"/>
      <c r="H10" s="1228"/>
      <c r="I10" s="1228"/>
      <c r="J10" s="1228"/>
      <c r="K10" s="1229"/>
      <c r="L10" s="1227" t="s">
        <v>696</v>
      </c>
      <c r="M10" s="1228"/>
      <c r="N10" s="1228"/>
      <c r="O10" s="1228"/>
      <c r="P10" s="1228"/>
      <c r="Q10" s="1228"/>
      <c r="R10" s="1228"/>
      <c r="S10" s="1228"/>
      <c r="T10" s="1228"/>
      <c r="U10" s="1229"/>
    </row>
    <row r="11" spans="1:21" ht="25.5" customHeight="1" x14ac:dyDescent="0.2">
      <c r="A11" s="1236"/>
      <c r="B11" s="912" t="s">
        <v>494</v>
      </c>
      <c r="C11" s="912" t="s">
        <v>495</v>
      </c>
      <c r="D11" s="912" t="s">
        <v>496</v>
      </c>
      <c r="E11" s="912" t="s">
        <v>116</v>
      </c>
      <c r="F11" s="912" t="s">
        <v>497</v>
      </c>
      <c r="G11" s="912" t="s">
        <v>498</v>
      </c>
      <c r="H11" s="912" t="s">
        <v>499</v>
      </c>
      <c r="I11" s="912" t="s">
        <v>500</v>
      </c>
      <c r="J11" s="912" t="s">
        <v>501</v>
      </c>
      <c r="K11" s="912" t="s">
        <v>117</v>
      </c>
      <c r="L11" s="912" t="s">
        <v>494</v>
      </c>
      <c r="M11" s="912" t="s">
        <v>495</v>
      </c>
      <c r="N11" s="912" t="s">
        <v>496</v>
      </c>
      <c r="O11" s="912" t="s">
        <v>116</v>
      </c>
      <c r="P11" s="912" t="s">
        <v>497</v>
      </c>
      <c r="Q11" s="912" t="s">
        <v>498</v>
      </c>
      <c r="R11" s="912" t="s">
        <v>499</v>
      </c>
      <c r="S11" s="912" t="s">
        <v>500</v>
      </c>
      <c r="T11" s="912" t="s">
        <v>501</v>
      </c>
      <c r="U11" s="912" t="s">
        <v>117</v>
      </c>
    </row>
    <row r="12" spans="1:21" ht="20.25" customHeight="1" x14ac:dyDescent="0.2">
      <c r="A12" s="10" t="s">
        <v>173</v>
      </c>
      <c r="B12" s="75"/>
      <c r="C12" s="75"/>
      <c r="D12" s="75"/>
      <c r="E12" s="75"/>
      <c r="F12" s="75"/>
      <c r="G12" s="75"/>
      <c r="H12" s="75"/>
      <c r="I12" s="75"/>
      <c r="J12" s="75"/>
      <c r="K12" s="75">
        <v>12951</v>
      </c>
      <c r="L12" s="928">
        <v>1</v>
      </c>
      <c r="M12" s="928">
        <v>1</v>
      </c>
      <c r="N12" s="928">
        <v>1</v>
      </c>
      <c r="O12" s="928">
        <v>1</v>
      </c>
      <c r="P12" s="928">
        <v>1</v>
      </c>
      <c r="Q12" s="928">
        <v>1</v>
      </c>
      <c r="R12" s="928">
        <v>1</v>
      </c>
      <c r="S12" s="928">
        <v>1</v>
      </c>
      <c r="T12" s="928">
        <v>1</v>
      </c>
      <c r="U12" s="929">
        <v>1</v>
      </c>
    </row>
    <row r="13" spans="1:21" ht="20.25" customHeight="1" x14ac:dyDescent="0.2">
      <c r="A13" s="10" t="s">
        <v>360</v>
      </c>
      <c r="B13" s="75"/>
      <c r="C13" s="75"/>
      <c r="D13" s="75"/>
      <c r="E13" s="75"/>
      <c r="F13" s="75"/>
      <c r="G13" s="75"/>
      <c r="H13" s="75"/>
      <c r="I13" s="75"/>
      <c r="J13" s="75"/>
      <c r="K13" s="75">
        <v>1168</v>
      </c>
      <c r="L13" s="928">
        <v>0</v>
      </c>
      <c r="M13" s="928">
        <v>0.1</v>
      </c>
      <c r="N13" s="928">
        <v>0.1</v>
      </c>
      <c r="O13" s="928">
        <v>0.1</v>
      </c>
      <c r="P13" s="928">
        <v>0.1</v>
      </c>
      <c r="Q13" s="928">
        <v>0.1</v>
      </c>
      <c r="R13" s="928">
        <v>0.1</v>
      </c>
      <c r="S13" s="928">
        <v>0.1</v>
      </c>
      <c r="T13" s="928">
        <v>0.1</v>
      </c>
      <c r="U13" s="929">
        <v>0.1</v>
      </c>
    </row>
    <row r="14" spans="1:21" ht="20.25" customHeight="1" x14ac:dyDescent="0.2">
      <c r="A14" s="10" t="s">
        <v>474</v>
      </c>
      <c r="B14" s="75"/>
      <c r="C14" s="75"/>
      <c r="D14" s="75"/>
      <c r="E14" s="75"/>
      <c r="F14" s="75"/>
      <c r="G14" s="75"/>
      <c r="H14" s="75"/>
      <c r="I14" s="75"/>
      <c r="J14" s="75"/>
      <c r="K14" s="75">
        <v>3010</v>
      </c>
      <c r="L14" s="928">
        <v>0</v>
      </c>
      <c r="M14" s="928">
        <v>0</v>
      </c>
      <c r="N14" s="928">
        <v>0</v>
      </c>
      <c r="O14" s="928">
        <v>1</v>
      </c>
      <c r="P14" s="928">
        <v>1</v>
      </c>
      <c r="Q14" s="928">
        <v>1</v>
      </c>
      <c r="R14" s="928">
        <v>1</v>
      </c>
      <c r="S14" s="928">
        <v>1</v>
      </c>
      <c r="T14" s="928">
        <v>1</v>
      </c>
      <c r="U14" s="929">
        <v>1</v>
      </c>
    </row>
    <row r="15" spans="1:21" ht="24" customHeight="1" x14ac:dyDescent="0.2">
      <c r="A15" s="10" t="s">
        <v>176</v>
      </c>
      <c r="B15" s="961" t="s">
        <v>994</v>
      </c>
      <c r="C15" s="962"/>
      <c r="D15" s="962"/>
      <c r="E15" s="962"/>
      <c r="F15" s="962"/>
      <c r="G15" s="962"/>
      <c r="H15" s="962"/>
      <c r="I15" s="962"/>
      <c r="J15" s="963"/>
    </row>
  </sheetData>
  <mergeCells count="9">
    <mergeCell ref="L10:U10"/>
    <mergeCell ref="A10:A11"/>
    <mergeCell ref="B15:J15"/>
    <mergeCell ref="A7:E7"/>
    <mergeCell ref="B8:E8"/>
    <mergeCell ref="A1:G1"/>
    <mergeCell ref="A3:G3"/>
    <mergeCell ref="A4:G4"/>
    <mergeCell ref="B10:K10"/>
  </mergeCells>
  <dataValidations count="5">
    <dataValidation type="date" operator="greaterThan" allowBlank="1" showInputMessage="1" showErrorMessage="1" errorTitle="INVALID DATE!" error="Report Period End Date cannot be before Begin Date." sqref="E9" xr:uid="{3DA22D30-A394-4890-A86D-11D6BF5946BE}">
      <formula1>C9</formula1>
    </dataValidation>
    <dataValidation type="textLength" operator="equal" allowBlank="1" showInputMessage="1" showErrorMessage="1" errorTitle="Invalid State Name" error="Please enter the two character state abbreviation only." sqref="B8:E8" xr:uid="{84A6A117-572E-4EB0-879A-211F31D525A7}">
      <formula1>2</formula1>
    </dataValidation>
    <dataValidation type="date" operator="greaterThanOrEqual" allowBlank="1" showInputMessage="1" showErrorMessage="1" errorTitle="INVALID DATE!" error="Please enter a valid Start Date." sqref="C9" xr:uid="{A10E4526-376F-4734-B2C7-77414E89835D}">
      <formula1>43466</formula1>
    </dataValidation>
    <dataValidation type="whole" allowBlank="1" showErrorMessage="1" errorTitle="Caution!" error="This is a numeric field. Please enter whole numbers only!" promptTitle="Caution" prompt="Do Not  Enter Data for Hispanic if already added in Table 2A" sqref="B12:K14" xr:uid="{8910E894-0308-4347-A31F-EB7EF7753AB1}">
      <formula1>0</formula1>
      <formula2>1000000</formula2>
    </dataValidation>
    <dataValidation type="decimal" operator="greaterThanOrEqual" allowBlank="1" showInputMessage="1" showErrorMessage="1" sqref="M12:U14 L13:L14 L12" xr:uid="{77BF05D8-CED2-4C3E-8145-9ED68643BF23}">
      <formula1>0</formula1>
    </dataValidation>
  </dataValidations>
  <hyperlinks>
    <hyperlink ref="A4:E4" r:id="rId1" display="Crisis services should not be viewed as stand-alone resources operating independent of the local community mental health and hospital systems but rather an integrated part of a coordinated continuum of care. Crisis services include centrally deployed 24/7 mobile crisis units, short-term residential crisis stabilization beds, evidence-based protocols for delivering services to individuals with suicide risk, and regional or State-wide crisis call centers coordinating in real time (please see page 39 of the National Guidelines for Behavioral Health Crisis Care – A Best Practice Toolkit). The crisis services are for anyone who is in a mental health crisis regardless of their SMI or SED status." xr:uid="{BA116B38-986C-4E9B-BF54-AAC26A9EFDB7}"/>
  </hyperlinks>
  <pageMargins left="0.75" right="0.75" top="1" bottom="1" header="0.5" footer="0.5"/>
  <pageSetup scale="96" orientation="portrait" horizontalDpi="300" verticalDpi="300" r:id="rId2"/>
  <headerFooter alignWithMargins="0">
    <oddFooter>&amp;LFY 2024 Uniform Reporting System (URS)</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B35AE-C4EE-45E9-A27C-558F2F35D378}">
  <sheetPr codeName="Sheet29"/>
  <dimension ref="A1:Z84"/>
  <sheetViews>
    <sheetView showGridLines="0" topLeftCell="A11" zoomScaleNormal="100" workbookViewId="0">
      <selection activeCell="S19" sqref="S19"/>
    </sheetView>
  </sheetViews>
  <sheetFormatPr defaultColWidth="9.140625" defaultRowHeight="15" x14ac:dyDescent="0.25"/>
  <cols>
    <col min="1" max="1" width="40.7109375" style="942" customWidth="1"/>
    <col min="2" max="2" width="8.140625" style="942" customWidth="1"/>
    <col min="3" max="3" width="7.85546875" style="942" customWidth="1"/>
    <col min="4" max="4" width="8.28515625" style="942" customWidth="1"/>
    <col min="5" max="5" width="7.5703125" style="942" customWidth="1"/>
    <col min="6" max="6" width="7.7109375" style="942" customWidth="1"/>
    <col min="7" max="7" width="8.42578125" style="942" customWidth="1"/>
    <col min="8" max="8" width="9.85546875" style="942" customWidth="1"/>
    <col min="9" max="10" width="9.28515625" style="942" customWidth="1"/>
    <col min="11" max="11" width="9.42578125" style="942" customWidth="1"/>
    <col min="12" max="13" width="9" style="942" customWidth="1"/>
    <col min="14" max="14" width="9.42578125" style="942" customWidth="1"/>
    <col min="15" max="15" width="7.140625" style="942" customWidth="1"/>
    <col min="16" max="16" width="7.85546875" style="942" customWidth="1"/>
    <col min="17" max="18" width="8.28515625" style="942" customWidth="1"/>
    <col min="19" max="16384" width="9.140625" style="942"/>
  </cols>
  <sheetData>
    <row r="1" spans="1:19" x14ac:dyDescent="0.25">
      <c r="A1" s="639" t="s">
        <v>683</v>
      </c>
      <c r="B1" s="639"/>
      <c r="C1" s="640"/>
      <c r="D1" s="640"/>
      <c r="E1" s="640"/>
      <c r="F1" s="640"/>
      <c r="G1" s="640"/>
      <c r="H1" s="640"/>
      <c r="I1" s="641"/>
      <c r="J1" s="641"/>
      <c r="K1" s="640"/>
      <c r="L1" s="640"/>
      <c r="M1" s="640"/>
      <c r="N1" s="640"/>
      <c r="O1" s="640"/>
      <c r="P1" s="640"/>
      <c r="Q1" s="640"/>
      <c r="R1" s="640"/>
      <c r="S1" s="640"/>
    </row>
    <row r="2" spans="1:19" ht="27.75" customHeight="1" x14ac:dyDescent="0.25">
      <c r="A2" s="1051" t="s">
        <v>684</v>
      </c>
      <c r="B2" s="1051"/>
      <c r="C2" s="1051"/>
      <c r="D2" s="1051"/>
      <c r="E2" s="1051"/>
      <c r="F2" s="1051"/>
      <c r="G2" s="1051"/>
      <c r="H2" s="1051"/>
      <c r="I2" s="1051"/>
      <c r="J2" s="1051"/>
      <c r="K2" s="1051"/>
      <c r="L2" s="1051"/>
      <c r="M2" s="1051"/>
      <c r="N2" s="1051"/>
      <c r="O2" s="1051"/>
      <c r="P2" s="1051"/>
      <c r="Q2" s="1051"/>
      <c r="R2" s="1051"/>
      <c r="S2" s="1051"/>
    </row>
    <row r="3" spans="1:19" x14ac:dyDescent="0.25">
      <c r="A3" s="1160" t="s">
        <v>882</v>
      </c>
      <c r="B3" s="1160"/>
      <c r="C3" s="1160"/>
      <c r="D3" s="1160"/>
      <c r="E3" s="1160"/>
      <c r="F3" s="1160"/>
      <c r="G3" s="1160"/>
      <c r="H3" s="1160"/>
      <c r="I3" s="1160"/>
      <c r="J3" s="1160"/>
      <c r="K3" s="1160"/>
      <c r="L3" s="1160"/>
      <c r="M3" s="1160"/>
      <c r="N3" s="1160"/>
      <c r="O3" s="1160"/>
      <c r="P3" s="1160"/>
      <c r="Q3" s="1160"/>
      <c r="R3" s="1160"/>
      <c r="S3" s="1160"/>
    </row>
    <row r="4" spans="1:19" ht="24.75" customHeight="1" x14ac:dyDescent="0.25">
      <c r="A4" s="1160" t="s">
        <v>883</v>
      </c>
      <c r="B4" s="1160"/>
      <c r="C4" s="1160"/>
      <c r="D4" s="1160"/>
      <c r="E4" s="1160"/>
      <c r="F4" s="1160"/>
      <c r="G4" s="1160"/>
      <c r="H4" s="1160"/>
      <c r="I4" s="1160"/>
      <c r="J4" s="1160"/>
      <c r="K4" s="1160"/>
      <c r="L4" s="1160"/>
      <c r="M4" s="1160"/>
      <c r="N4" s="1160"/>
      <c r="O4" s="1160"/>
      <c r="P4" s="1160"/>
      <c r="Q4" s="1160"/>
      <c r="R4" s="1160"/>
      <c r="S4" s="1160"/>
    </row>
    <row r="5" spans="1:19" x14ac:dyDescent="0.25">
      <c r="A5" s="1160" t="s">
        <v>884</v>
      </c>
      <c r="B5" s="1160"/>
      <c r="C5" s="1160"/>
      <c r="D5" s="1160"/>
      <c r="E5" s="1160"/>
      <c r="F5" s="1160"/>
      <c r="G5" s="1160"/>
      <c r="H5" s="1160"/>
      <c r="I5" s="1160"/>
      <c r="J5" s="1160"/>
      <c r="K5" s="1160"/>
      <c r="L5" s="1160"/>
      <c r="M5" s="1160"/>
      <c r="N5" s="1160"/>
      <c r="O5" s="1160"/>
      <c r="P5" s="1160"/>
      <c r="Q5" s="1160"/>
      <c r="R5" s="1160"/>
      <c r="S5" s="1160"/>
    </row>
    <row r="6" spans="1:19" ht="26.25" customHeight="1" x14ac:dyDescent="0.25">
      <c r="A6" s="1160" t="s">
        <v>885</v>
      </c>
      <c r="B6" s="1160"/>
      <c r="C6" s="1160"/>
      <c r="D6" s="1160"/>
      <c r="E6" s="1160"/>
      <c r="F6" s="1160"/>
      <c r="G6" s="1160"/>
      <c r="H6" s="1160"/>
      <c r="I6" s="1160"/>
      <c r="J6" s="1160"/>
      <c r="K6" s="1160"/>
      <c r="L6" s="1160"/>
      <c r="M6" s="1160"/>
      <c r="N6" s="1160"/>
      <c r="O6" s="1160"/>
      <c r="P6" s="1160"/>
      <c r="Q6" s="1160"/>
      <c r="R6" s="1160"/>
      <c r="S6" s="1160"/>
    </row>
    <row r="7" spans="1:19" ht="9" customHeight="1" x14ac:dyDescent="0.25"/>
    <row r="8" spans="1:19" ht="21" customHeight="1" x14ac:dyDescent="0.25">
      <c r="A8" s="427" t="s">
        <v>80</v>
      </c>
      <c r="B8" s="903"/>
      <c r="C8" s="903"/>
      <c r="D8" s="903"/>
      <c r="E8" s="903"/>
      <c r="F8" s="903"/>
      <c r="G8" s="943"/>
      <c r="H8" s="943"/>
      <c r="I8" s="943"/>
      <c r="J8" s="943"/>
      <c r="K8" s="943"/>
      <c r="L8" s="943"/>
      <c r="M8" s="943"/>
      <c r="N8" s="943"/>
      <c r="O8" s="943"/>
      <c r="P8" s="943"/>
      <c r="Q8" s="943"/>
      <c r="R8" s="943"/>
      <c r="S8" s="943"/>
    </row>
    <row r="9" spans="1:19" ht="8.25" customHeight="1" x14ac:dyDescent="0.25">
      <c r="A9" s="1237"/>
      <c r="B9" s="1237"/>
      <c r="C9" s="1237"/>
      <c r="D9" s="1237"/>
      <c r="E9" s="1237"/>
      <c r="F9" s="1237"/>
      <c r="G9" s="642"/>
      <c r="H9" s="642"/>
      <c r="I9" s="643"/>
      <c r="J9" s="643"/>
      <c r="K9" s="642"/>
      <c r="L9" s="642"/>
      <c r="M9" s="642"/>
      <c r="N9" s="642"/>
      <c r="O9" s="642"/>
      <c r="P9" s="642"/>
      <c r="Q9" s="642"/>
      <c r="R9" s="642"/>
      <c r="S9" s="642"/>
    </row>
    <row r="10" spans="1:19" ht="15.75" x14ac:dyDescent="0.25">
      <c r="A10" s="644" t="s">
        <v>380</v>
      </c>
      <c r="B10" s="645"/>
      <c r="C10" s="646"/>
      <c r="D10" s="646"/>
      <c r="E10" s="646"/>
      <c r="F10" s="646"/>
      <c r="G10" s="642"/>
      <c r="H10" s="642"/>
      <c r="I10" s="643"/>
      <c r="J10" s="643"/>
      <c r="K10" s="642"/>
      <c r="L10" s="642"/>
      <c r="M10" s="642"/>
      <c r="N10" s="642"/>
      <c r="O10" s="642"/>
      <c r="P10" s="642"/>
      <c r="Q10" s="642"/>
      <c r="R10" s="642"/>
      <c r="S10" s="642"/>
    </row>
    <row r="11" spans="1:19" x14ac:dyDescent="0.25">
      <c r="A11" s="647" t="s">
        <v>381</v>
      </c>
      <c r="B11" s="1238" t="s">
        <v>921</v>
      </c>
      <c r="C11" s="1238"/>
      <c r="D11" s="1238"/>
      <c r="E11" s="648"/>
      <c r="F11" s="648"/>
      <c r="G11" s="1239" t="s">
        <v>382</v>
      </c>
      <c r="H11" s="1239"/>
      <c r="I11" s="649" t="s">
        <v>82</v>
      </c>
      <c r="J11" s="1240">
        <v>45108</v>
      </c>
      <c r="K11" s="1240"/>
      <c r="L11" s="1240"/>
      <c r="M11" s="649" t="s">
        <v>74</v>
      </c>
      <c r="N11" s="1240">
        <v>45473</v>
      </c>
      <c r="O11" s="1240"/>
      <c r="P11" s="1240"/>
      <c r="Q11" s="648"/>
      <c r="R11" s="648"/>
      <c r="S11" s="650"/>
    </row>
    <row r="12" spans="1:19" x14ac:dyDescent="0.25">
      <c r="A12" s="651"/>
      <c r="B12" s="652"/>
      <c r="C12" s="652"/>
      <c r="D12" s="653"/>
      <c r="E12" s="653"/>
      <c r="F12" s="653"/>
      <c r="G12" s="652"/>
      <c r="H12" s="652"/>
      <c r="I12" s="652"/>
      <c r="J12" s="652"/>
      <c r="K12" s="652"/>
      <c r="L12" s="652"/>
      <c r="M12" s="652"/>
      <c r="N12" s="652"/>
      <c r="O12" s="652"/>
      <c r="P12" s="652"/>
      <c r="Q12" s="652"/>
      <c r="R12" s="652"/>
      <c r="S12" s="654"/>
    </row>
    <row r="13" spans="1:19" ht="16.5" thickBot="1" x14ac:dyDescent="0.3">
      <c r="A13" s="655" t="s">
        <v>383</v>
      </c>
      <c r="B13" s="656"/>
      <c r="C13" s="657"/>
      <c r="D13" s="656"/>
      <c r="E13" s="656"/>
      <c r="F13" s="656"/>
      <c r="G13" s="656"/>
      <c r="H13" s="656"/>
      <c r="I13" s="656"/>
      <c r="J13" s="656"/>
      <c r="K13" s="656"/>
      <c r="L13" s="656"/>
      <c r="M13" s="656"/>
      <c r="N13" s="656"/>
      <c r="O13" s="656"/>
      <c r="P13" s="656"/>
      <c r="Q13" s="656"/>
      <c r="R13" s="656"/>
      <c r="S13" s="658"/>
    </row>
    <row r="14" spans="1:19" x14ac:dyDescent="0.25">
      <c r="A14" s="659"/>
      <c r="B14" s="1241" t="s">
        <v>384</v>
      </c>
      <c r="C14" s="1242"/>
      <c r="D14" s="1243"/>
      <c r="E14" s="1244" t="s">
        <v>385</v>
      </c>
      <c r="F14" s="1244"/>
      <c r="G14" s="1244"/>
      <c r="H14" s="1241" t="s">
        <v>386</v>
      </c>
      <c r="I14" s="1242"/>
      <c r="J14" s="1242"/>
      <c r="K14" s="1242"/>
      <c r="L14" s="1242"/>
      <c r="M14" s="1245"/>
      <c r="N14" s="1242" t="s">
        <v>387</v>
      </c>
      <c r="O14" s="1242"/>
      <c r="P14" s="1242"/>
      <c r="Q14" s="1242"/>
      <c r="R14" s="1242"/>
      <c r="S14" s="1243"/>
    </row>
    <row r="15" spans="1:19" ht="34.5" customHeight="1" x14ac:dyDescent="0.25">
      <c r="A15" s="660"/>
      <c r="B15" s="1247" t="s">
        <v>824</v>
      </c>
      <c r="C15" s="1248"/>
      <c r="D15" s="1249"/>
      <c r="E15" s="1250" t="s">
        <v>825</v>
      </c>
      <c r="F15" s="1250"/>
      <c r="G15" s="1250"/>
      <c r="H15" s="1251" t="s">
        <v>674</v>
      </c>
      <c r="I15" s="1250"/>
      <c r="J15" s="1252"/>
      <c r="K15" s="1253" t="s">
        <v>675</v>
      </c>
      <c r="L15" s="1250"/>
      <c r="M15" s="1254"/>
      <c r="N15" s="1255" t="s">
        <v>826</v>
      </c>
      <c r="O15" s="1256"/>
      <c r="P15" s="1256"/>
      <c r="Q15" s="1256"/>
      <c r="R15" s="1256"/>
      <c r="S15" s="1257"/>
    </row>
    <row r="16" spans="1:19" ht="33.75" customHeight="1" x14ac:dyDescent="0.25">
      <c r="A16" s="665"/>
      <c r="B16" s="666" t="s">
        <v>392</v>
      </c>
      <c r="C16" s="667" t="s">
        <v>393</v>
      </c>
      <c r="D16" s="668" t="s">
        <v>394</v>
      </c>
      <c r="E16" s="669" t="s">
        <v>392</v>
      </c>
      <c r="F16" s="669" t="s">
        <v>393</v>
      </c>
      <c r="G16" s="669" t="s">
        <v>394</v>
      </c>
      <c r="H16" s="670" t="s">
        <v>395</v>
      </c>
      <c r="I16" s="671" t="s">
        <v>673</v>
      </c>
      <c r="J16" s="672" t="s">
        <v>394</v>
      </c>
      <c r="K16" s="673" t="s">
        <v>395</v>
      </c>
      <c r="L16" s="667" t="s">
        <v>673</v>
      </c>
      <c r="M16" s="674" t="s">
        <v>394</v>
      </c>
      <c r="N16" s="662" t="s">
        <v>397</v>
      </c>
      <c r="O16" s="663" t="s">
        <v>398</v>
      </c>
      <c r="P16" s="663" t="s">
        <v>399</v>
      </c>
      <c r="Q16" s="663" t="s">
        <v>400</v>
      </c>
      <c r="R16" s="663" t="s">
        <v>394</v>
      </c>
      <c r="S16" s="664" t="s">
        <v>401</v>
      </c>
    </row>
    <row r="17" spans="1:19" x14ac:dyDescent="0.25">
      <c r="A17" s="675" t="s">
        <v>83</v>
      </c>
      <c r="B17" s="676">
        <f t="shared" ref="B17:S17" si="0">+SUM(B18,B26)</f>
        <v>11</v>
      </c>
      <c r="C17" s="197">
        <f t="shared" si="0"/>
        <v>384</v>
      </c>
      <c r="D17" s="198">
        <f t="shared" si="0"/>
        <v>57</v>
      </c>
      <c r="E17" s="197">
        <f t="shared" si="0"/>
        <v>16</v>
      </c>
      <c r="F17" s="199">
        <f t="shared" si="0"/>
        <v>378</v>
      </c>
      <c r="G17" s="200">
        <f t="shared" si="0"/>
        <v>58</v>
      </c>
      <c r="H17" s="201">
        <f t="shared" si="0"/>
        <v>7</v>
      </c>
      <c r="I17" s="202">
        <f t="shared" si="0"/>
        <v>4</v>
      </c>
      <c r="J17" s="202">
        <f t="shared" si="0"/>
        <v>0</v>
      </c>
      <c r="K17" s="199">
        <f t="shared" si="0"/>
        <v>9</v>
      </c>
      <c r="L17" s="199">
        <f t="shared" si="0"/>
        <v>370</v>
      </c>
      <c r="M17" s="198">
        <f t="shared" si="0"/>
        <v>5</v>
      </c>
      <c r="N17" s="197">
        <f t="shared" si="0"/>
        <v>29</v>
      </c>
      <c r="O17" s="199">
        <f t="shared" si="0"/>
        <v>12</v>
      </c>
      <c r="P17" s="199">
        <f t="shared" si="0"/>
        <v>5</v>
      </c>
      <c r="Q17" s="199">
        <f t="shared" si="0"/>
        <v>339</v>
      </c>
      <c r="R17" s="199">
        <f t="shared" si="0"/>
        <v>67</v>
      </c>
      <c r="S17" s="198">
        <f t="shared" si="0"/>
        <v>452</v>
      </c>
    </row>
    <row r="18" spans="1:19" x14ac:dyDescent="0.25">
      <c r="A18" s="677" t="s">
        <v>402</v>
      </c>
      <c r="B18" s="207">
        <f t="shared" ref="B18:S18" si="1">SUM(B19:B25)</f>
        <v>2</v>
      </c>
      <c r="C18" s="208">
        <f t="shared" si="1"/>
        <v>117</v>
      </c>
      <c r="D18" s="209">
        <f t="shared" si="1"/>
        <v>27</v>
      </c>
      <c r="E18" s="210">
        <f t="shared" si="1"/>
        <v>2</v>
      </c>
      <c r="F18" s="211">
        <f t="shared" si="1"/>
        <v>114</v>
      </c>
      <c r="G18" s="211">
        <f t="shared" si="1"/>
        <v>30</v>
      </c>
      <c r="H18" s="212">
        <f t="shared" si="1"/>
        <v>1</v>
      </c>
      <c r="I18" s="213">
        <f t="shared" si="1"/>
        <v>1</v>
      </c>
      <c r="J18" s="213">
        <f t="shared" si="1"/>
        <v>0</v>
      </c>
      <c r="K18" s="211">
        <f t="shared" si="1"/>
        <v>1</v>
      </c>
      <c r="L18" s="211">
        <f t="shared" si="1"/>
        <v>113</v>
      </c>
      <c r="M18" s="209">
        <f t="shared" si="1"/>
        <v>3</v>
      </c>
      <c r="N18" s="210">
        <f t="shared" si="1"/>
        <v>6</v>
      </c>
      <c r="O18" s="211">
        <f t="shared" si="1"/>
        <v>4</v>
      </c>
      <c r="P18" s="211">
        <f t="shared" si="1"/>
        <v>1</v>
      </c>
      <c r="Q18" s="211">
        <f t="shared" si="1"/>
        <v>107</v>
      </c>
      <c r="R18" s="211">
        <f t="shared" si="1"/>
        <v>28</v>
      </c>
      <c r="S18" s="214">
        <f t="shared" si="1"/>
        <v>146</v>
      </c>
    </row>
    <row r="19" spans="1:19" x14ac:dyDescent="0.25">
      <c r="A19" s="678" t="s">
        <v>91</v>
      </c>
      <c r="B19" s="137">
        <v>0</v>
      </c>
      <c r="C19" s="138">
        <v>58</v>
      </c>
      <c r="D19" s="139">
        <v>11</v>
      </c>
      <c r="E19" s="140">
        <v>0</v>
      </c>
      <c r="F19" s="135">
        <v>55</v>
      </c>
      <c r="G19" s="141">
        <v>14</v>
      </c>
      <c r="H19" s="142">
        <v>0</v>
      </c>
      <c r="I19" s="143">
        <v>0</v>
      </c>
      <c r="J19" s="143">
        <v>0</v>
      </c>
      <c r="K19" s="144">
        <v>0</v>
      </c>
      <c r="L19" s="144">
        <v>55</v>
      </c>
      <c r="M19" s="145">
        <v>3</v>
      </c>
      <c r="N19" s="140">
        <v>2</v>
      </c>
      <c r="O19" s="135">
        <v>1</v>
      </c>
      <c r="P19" s="135">
        <v>1</v>
      </c>
      <c r="Q19" s="135">
        <v>53</v>
      </c>
      <c r="R19" s="135">
        <v>12</v>
      </c>
      <c r="S19" s="950">
        <f t="shared" ref="S19:S25" si="2">SUM(N19:R19)</f>
        <v>69</v>
      </c>
    </row>
    <row r="20" spans="1:19" x14ac:dyDescent="0.25">
      <c r="A20" s="678" t="s">
        <v>92</v>
      </c>
      <c r="B20" s="137">
        <v>2</v>
      </c>
      <c r="C20" s="138">
        <v>56</v>
      </c>
      <c r="D20" s="139">
        <v>16</v>
      </c>
      <c r="E20" s="140">
        <v>2</v>
      </c>
      <c r="F20" s="135">
        <v>56</v>
      </c>
      <c r="G20" s="141">
        <v>16</v>
      </c>
      <c r="H20" s="142">
        <v>1</v>
      </c>
      <c r="I20" s="143">
        <v>1</v>
      </c>
      <c r="J20" s="143">
        <v>0</v>
      </c>
      <c r="K20" s="144">
        <v>1</v>
      </c>
      <c r="L20" s="144">
        <v>55</v>
      </c>
      <c r="M20" s="145">
        <v>0</v>
      </c>
      <c r="N20" s="140">
        <v>3</v>
      </c>
      <c r="O20" s="135">
        <v>3</v>
      </c>
      <c r="P20" s="135">
        <v>0</v>
      </c>
      <c r="Q20" s="135">
        <v>52</v>
      </c>
      <c r="R20" s="135">
        <v>16</v>
      </c>
      <c r="S20" s="951">
        <f t="shared" si="2"/>
        <v>74</v>
      </c>
    </row>
    <row r="21" spans="1:19" x14ac:dyDescent="0.25">
      <c r="A21" s="907" t="s">
        <v>477</v>
      </c>
      <c r="B21" s="137">
        <v>0</v>
      </c>
      <c r="C21" s="138">
        <v>0</v>
      </c>
      <c r="D21" s="139">
        <v>0</v>
      </c>
      <c r="E21" s="140">
        <v>0</v>
      </c>
      <c r="F21" s="135">
        <v>0</v>
      </c>
      <c r="G21" s="141">
        <v>0</v>
      </c>
      <c r="H21" s="142">
        <v>0</v>
      </c>
      <c r="I21" s="143">
        <v>0</v>
      </c>
      <c r="J21" s="143">
        <v>0</v>
      </c>
      <c r="K21" s="144">
        <v>0</v>
      </c>
      <c r="L21" s="144">
        <v>0</v>
      </c>
      <c r="M21" s="145">
        <v>0</v>
      </c>
      <c r="N21" s="140">
        <v>0</v>
      </c>
      <c r="O21" s="135">
        <v>0</v>
      </c>
      <c r="P21" s="135">
        <v>0</v>
      </c>
      <c r="Q21" s="135">
        <v>0</v>
      </c>
      <c r="R21" s="135">
        <v>0</v>
      </c>
      <c r="S21" s="951">
        <f t="shared" si="2"/>
        <v>0</v>
      </c>
    </row>
    <row r="22" spans="1:19" x14ac:dyDescent="0.25">
      <c r="A22" s="907" t="s">
        <v>531</v>
      </c>
      <c r="B22" s="137">
        <v>0</v>
      </c>
      <c r="C22" s="138">
        <v>0</v>
      </c>
      <c r="D22" s="139">
        <v>0</v>
      </c>
      <c r="E22" s="140">
        <v>0</v>
      </c>
      <c r="F22" s="135">
        <v>0</v>
      </c>
      <c r="G22" s="141">
        <v>0</v>
      </c>
      <c r="H22" s="142">
        <v>0</v>
      </c>
      <c r="I22" s="143">
        <v>0</v>
      </c>
      <c r="J22" s="143">
        <v>0</v>
      </c>
      <c r="K22" s="144">
        <v>0</v>
      </c>
      <c r="L22" s="144">
        <v>0</v>
      </c>
      <c r="M22" s="145">
        <v>0</v>
      </c>
      <c r="N22" s="140">
        <v>0</v>
      </c>
      <c r="O22" s="135">
        <v>0</v>
      </c>
      <c r="P22" s="135">
        <v>0</v>
      </c>
      <c r="Q22" s="135">
        <v>0</v>
      </c>
      <c r="R22" s="135">
        <v>0</v>
      </c>
      <c r="S22" s="951">
        <f t="shared" si="2"/>
        <v>0</v>
      </c>
    </row>
    <row r="23" spans="1:19" x14ac:dyDescent="0.25">
      <c r="A23" s="907" t="s">
        <v>478</v>
      </c>
      <c r="B23" s="137">
        <v>0</v>
      </c>
      <c r="C23" s="138">
        <v>0</v>
      </c>
      <c r="D23" s="139">
        <v>0</v>
      </c>
      <c r="E23" s="140">
        <v>0</v>
      </c>
      <c r="F23" s="135">
        <v>0</v>
      </c>
      <c r="G23" s="141">
        <v>0</v>
      </c>
      <c r="H23" s="142">
        <v>0</v>
      </c>
      <c r="I23" s="143">
        <v>0</v>
      </c>
      <c r="J23" s="143">
        <v>0</v>
      </c>
      <c r="K23" s="144">
        <v>0</v>
      </c>
      <c r="L23" s="144">
        <v>0</v>
      </c>
      <c r="M23" s="145">
        <v>0</v>
      </c>
      <c r="N23" s="140">
        <v>0</v>
      </c>
      <c r="O23" s="135">
        <v>0</v>
      </c>
      <c r="P23" s="135">
        <v>0</v>
      </c>
      <c r="Q23" s="135">
        <v>0</v>
      </c>
      <c r="R23" s="135">
        <v>0</v>
      </c>
      <c r="S23" s="951">
        <f t="shared" si="2"/>
        <v>0</v>
      </c>
    </row>
    <row r="24" spans="1:19" x14ac:dyDescent="0.25">
      <c r="A24" s="678" t="s">
        <v>95</v>
      </c>
      <c r="B24" s="137">
        <v>0</v>
      </c>
      <c r="C24" s="138">
        <v>0</v>
      </c>
      <c r="D24" s="139">
        <v>0</v>
      </c>
      <c r="E24" s="140">
        <v>0</v>
      </c>
      <c r="F24" s="135">
        <v>0</v>
      </c>
      <c r="G24" s="141">
        <v>0</v>
      </c>
      <c r="H24" s="142">
        <v>0</v>
      </c>
      <c r="I24" s="143">
        <v>0</v>
      </c>
      <c r="J24" s="143">
        <v>0</v>
      </c>
      <c r="K24" s="144">
        <v>0</v>
      </c>
      <c r="L24" s="144">
        <v>0</v>
      </c>
      <c r="M24" s="145">
        <v>0</v>
      </c>
      <c r="N24" s="140">
        <v>0</v>
      </c>
      <c r="O24" s="135">
        <v>0</v>
      </c>
      <c r="P24" s="135">
        <v>0</v>
      </c>
      <c r="Q24" s="135">
        <v>0</v>
      </c>
      <c r="R24" s="135">
        <v>0</v>
      </c>
      <c r="S24" s="951">
        <f t="shared" si="2"/>
        <v>0</v>
      </c>
    </row>
    <row r="25" spans="1:19" ht="15.75" thickBot="1" x14ac:dyDescent="0.3">
      <c r="A25" s="681" t="s">
        <v>462</v>
      </c>
      <c r="B25" s="137">
        <v>0</v>
      </c>
      <c r="C25" s="138">
        <v>3</v>
      </c>
      <c r="D25" s="139">
        <v>0</v>
      </c>
      <c r="E25" s="146">
        <v>0</v>
      </c>
      <c r="F25" s="136">
        <v>3</v>
      </c>
      <c r="G25" s="147">
        <v>0</v>
      </c>
      <c r="H25" s="148">
        <v>0</v>
      </c>
      <c r="I25" s="149">
        <v>0</v>
      </c>
      <c r="J25" s="149">
        <v>0</v>
      </c>
      <c r="K25" s="150">
        <v>0</v>
      </c>
      <c r="L25" s="150">
        <v>3</v>
      </c>
      <c r="M25" s="151">
        <v>0</v>
      </c>
      <c r="N25" s="146">
        <v>1</v>
      </c>
      <c r="O25" s="136">
        <v>0</v>
      </c>
      <c r="P25" s="136">
        <v>0</v>
      </c>
      <c r="Q25" s="136">
        <v>2</v>
      </c>
      <c r="R25" s="136">
        <v>0</v>
      </c>
      <c r="S25" s="198">
        <f t="shared" si="2"/>
        <v>3</v>
      </c>
    </row>
    <row r="26" spans="1:19" x14ac:dyDescent="0.25">
      <c r="A26" s="679" t="s">
        <v>403</v>
      </c>
      <c r="B26" s="207">
        <f t="shared" ref="B26:S26" si="3">SUM(B27:B33)</f>
        <v>9</v>
      </c>
      <c r="C26" s="208">
        <f t="shared" si="3"/>
        <v>267</v>
      </c>
      <c r="D26" s="209">
        <f t="shared" si="3"/>
        <v>30</v>
      </c>
      <c r="E26" s="210">
        <f t="shared" si="3"/>
        <v>14</v>
      </c>
      <c r="F26" s="211">
        <f t="shared" si="3"/>
        <v>264</v>
      </c>
      <c r="G26" s="211">
        <f t="shared" si="3"/>
        <v>28</v>
      </c>
      <c r="H26" s="212">
        <f t="shared" si="3"/>
        <v>6</v>
      </c>
      <c r="I26" s="213">
        <f t="shared" si="3"/>
        <v>3</v>
      </c>
      <c r="J26" s="213">
        <f t="shared" si="3"/>
        <v>0</v>
      </c>
      <c r="K26" s="211">
        <f t="shared" si="3"/>
        <v>8</v>
      </c>
      <c r="L26" s="211">
        <f t="shared" si="3"/>
        <v>257</v>
      </c>
      <c r="M26" s="209">
        <f t="shared" si="3"/>
        <v>2</v>
      </c>
      <c r="N26" s="210">
        <f t="shared" si="3"/>
        <v>23</v>
      </c>
      <c r="O26" s="211">
        <f t="shared" si="3"/>
        <v>8</v>
      </c>
      <c r="P26" s="211">
        <f t="shared" si="3"/>
        <v>4</v>
      </c>
      <c r="Q26" s="211">
        <f t="shared" si="3"/>
        <v>232</v>
      </c>
      <c r="R26" s="211">
        <f t="shared" si="3"/>
        <v>39</v>
      </c>
      <c r="S26" s="214">
        <f t="shared" si="3"/>
        <v>306</v>
      </c>
    </row>
    <row r="27" spans="1:19" x14ac:dyDescent="0.25">
      <c r="A27" s="678" t="s">
        <v>91</v>
      </c>
      <c r="B27" s="137">
        <v>0</v>
      </c>
      <c r="C27" s="138">
        <v>180</v>
      </c>
      <c r="D27" s="139">
        <v>16</v>
      </c>
      <c r="E27" s="146">
        <v>5</v>
      </c>
      <c r="F27" s="136">
        <v>176</v>
      </c>
      <c r="G27" s="147">
        <v>15</v>
      </c>
      <c r="H27" s="148">
        <v>0</v>
      </c>
      <c r="I27" s="149">
        <v>0</v>
      </c>
      <c r="J27" s="149">
        <v>0</v>
      </c>
      <c r="K27" s="150">
        <v>5</v>
      </c>
      <c r="L27" s="150">
        <v>173</v>
      </c>
      <c r="M27" s="151">
        <v>2</v>
      </c>
      <c r="N27" s="146">
        <v>8</v>
      </c>
      <c r="O27" s="136">
        <v>5</v>
      </c>
      <c r="P27" s="136">
        <v>0</v>
      </c>
      <c r="Q27" s="136">
        <v>162</v>
      </c>
      <c r="R27" s="136">
        <v>21</v>
      </c>
      <c r="S27" s="198">
        <f t="shared" ref="S27:S33" si="4">SUM(N27:R27)</f>
        <v>196</v>
      </c>
    </row>
    <row r="28" spans="1:19" x14ac:dyDescent="0.25">
      <c r="A28" s="678" t="s">
        <v>92</v>
      </c>
      <c r="B28" s="137">
        <v>9</v>
      </c>
      <c r="C28" s="138">
        <v>79</v>
      </c>
      <c r="D28" s="139">
        <v>14</v>
      </c>
      <c r="E28" s="146">
        <v>9</v>
      </c>
      <c r="F28" s="136">
        <v>80</v>
      </c>
      <c r="G28" s="147">
        <v>13</v>
      </c>
      <c r="H28" s="148">
        <v>6</v>
      </c>
      <c r="I28" s="149">
        <v>3</v>
      </c>
      <c r="J28" s="149">
        <v>0</v>
      </c>
      <c r="K28" s="150">
        <v>3</v>
      </c>
      <c r="L28" s="150">
        <v>76</v>
      </c>
      <c r="M28" s="151">
        <v>0</v>
      </c>
      <c r="N28" s="146">
        <v>15</v>
      </c>
      <c r="O28" s="136">
        <v>2</v>
      </c>
      <c r="P28" s="136">
        <v>4</v>
      </c>
      <c r="Q28" s="136">
        <v>65</v>
      </c>
      <c r="R28" s="136">
        <v>16</v>
      </c>
      <c r="S28" s="198">
        <f t="shared" si="4"/>
        <v>102</v>
      </c>
    </row>
    <row r="29" spans="1:19" x14ac:dyDescent="0.25">
      <c r="A29" s="907" t="s">
        <v>477</v>
      </c>
      <c r="B29" s="137">
        <v>0</v>
      </c>
      <c r="C29" s="138">
        <v>1</v>
      </c>
      <c r="D29" s="204">
        <v>0</v>
      </c>
      <c r="E29" s="203">
        <v>0</v>
      </c>
      <c r="F29" s="205">
        <v>1</v>
      </c>
      <c r="G29" s="206">
        <v>0</v>
      </c>
      <c r="H29" s="148">
        <v>0</v>
      </c>
      <c r="I29" s="149">
        <v>0</v>
      </c>
      <c r="J29" s="149">
        <v>0</v>
      </c>
      <c r="K29" s="150">
        <v>0</v>
      </c>
      <c r="L29" s="150">
        <v>1</v>
      </c>
      <c r="M29" s="151">
        <v>0</v>
      </c>
      <c r="N29" s="203">
        <v>0</v>
      </c>
      <c r="O29" s="205">
        <v>1</v>
      </c>
      <c r="P29" s="205">
        <v>0</v>
      </c>
      <c r="Q29" s="205">
        <v>0</v>
      </c>
      <c r="R29" s="205">
        <v>0</v>
      </c>
      <c r="S29" s="198">
        <f t="shared" si="4"/>
        <v>1</v>
      </c>
    </row>
    <row r="30" spans="1:19" x14ac:dyDescent="0.25">
      <c r="A30" s="907" t="s">
        <v>531</v>
      </c>
      <c r="B30" s="137">
        <v>0</v>
      </c>
      <c r="C30" s="138">
        <v>1</v>
      </c>
      <c r="D30" s="204">
        <v>0</v>
      </c>
      <c r="E30" s="203">
        <v>0</v>
      </c>
      <c r="F30" s="205">
        <v>1</v>
      </c>
      <c r="G30" s="206">
        <v>0</v>
      </c>
      <c r="H30" s="148">
        <v>0</v>
      </c>
      <c r="I30" s="149">
        <v>0</v>
      </c>
      <c r="J30" s="149">
        <v>0</v>
      </c>
      <c r="K30" s="150">
        <v>0</v>
      </c>
      <c r="L30" s="150">
        <v>1</v>
      </c>
      <c r="M30" s="151">
        <v>0</v>
      </c>
      <c r="N30" s="203">
        <v>0</v>
      </c>
      <c r="O30" s="205">
        <v>0</v>
      </c>
      <c r="P30" s="205">
        <v>0</v>
      </c>
      <c r="Q30" s="205">
        <v>1</v>
      </c>
      <c r="R30" s="205">
        <v>0</v>
      </c>
      <c r="S30" s="198">
        <f t="shared" si="4"/>
        <v>1</v>
      </c>
    </row>
    <row r="31" spans="1:19" x14ac:dyDescent="0.25">
      <c r="A31" s="907" t="s">
        <v>478</v>
      </c>
      <c r="B31" s="137">
        <v>0</v>
      </c>
      <c r="C31" s="138">
        <v>0</v>
      </c>
      <c r="D31" s="204">
        <v>0</v>
      </c>
      <c r="E31" s="203">
        <v>0</v>
      </c>
      <c r="F31" s="205">
        <v>0</v>
      </c>
      <c r="G31" s="206">
        <v>0</v>
      </c>
      <c r="H31" s="148">
        <v>0</v>
      </c>
      <c r="I31" s="149">
        <v>0</v>
      </c>
      <c r="J31" s="149">
        <v>0</v>
      </c>
      <c r="K31" s="150">
        <v>0</v>
      </c>
      <c r="L31" s="150">
        <v>0</v>
      </c>
      <c r="M31" s="151">
        <v>0</v>
      </c>
      <c r="N31" s="203">
        <v>0</v>
      </c>
      <c r="O31" s="205">
        <v>0</v>
      </c>
      <c r="P31" s="205">
        <v>0</v>
      </c>
      <c r="Q31" s="205">
        <v>0</v>
      </c>
      <c r="R31" s="205">
        <v>0</v>
      </c>
      <c r="S31" s="198">
        <f t="shared" si="4"/>
        <v>0</v>
      </c>
    </row>
    <row r="32" spans="1:19" x14ac:dyDescent="0.25">
      <c r="A32" s="680" t="s">
        <v>95</v>
      </c>
      <c r="B32" s="137">
        <v>0</v>
      </c>
      <c r="C32" s="138">
        <v>0</v>
      </c>
      <c r="D32" s="204">
        <v>0</v>
      </c>
      <c r="E32" s="203">
        <v>0</v>
      </c>
      <c r="F32" s="205">
        <v>0</v>
      </c>
      <c r="G32" s="206">
        <v>0</v>
      </c>
      <c r="H32" s="148">
        <v>0</v>
      </c>
      <c r="I32" s="149">
        <v>0</v>
      </c>
      <c r="J32" s="149">
        <v>0</v>
      </c>
      <c r="K32" s="150">
        <v>0</v>
      </c>
      <c r="L32" s="150">
        <v>0</v>
      </c>
      <c r="M32" s="151">
        <v>0</v>
      </c>
      <c r="N32" s="203">
        <v>0</v>
      </c>
      <c r="O32" s="205">
        <v>0</v>
      </c>
      <c r="P32" s="205">
        <v>0</v>
      </c>
      <c r="Q32" s="205">
        <v>0</v>
      </c>
      <c r="R32" s="205">
        <v>0</v>
      </c>
      <c r="S32" s="951">
        <f t="shared" si="4"/>
        <v>0</v>
      </c>
    </row>
    <row r="33" spans="1:19" ht="15.75" thickBot="1" x14ac:dyDescent="0.3">
      <c r="A33" s="681" t="s">
        <v>462</v>
      </c>
      <c r="B33" s="152">
        <v>0</v>
      </c>
      <c r="C33" s="153">
        <v>6</v>
      </c>
      <c r="D33" s="154">
        <v>0</v>
      </c>
      <c r="E33" s="155">
        <v>0</v>
      </c>
      <c r="F33" s="156">
        <v>6</v>
      </c>
      <c r="G33" s="157">
        <v>0</v>
      </c>
      <c r="H33" s="158">
        <v>0</v>
      </c>
      <c r="I33" s="159">
        <v>0</v>
      </c>
      <c r="J33" s="159">
        <v>0</v>
      </c>
      <c r="K33" s="160">
        <v>0</v>
      </c>
      <c r="L33" s="160">
        <v>6</v>
      </c>
      <c r="M33" s="161">
        <v>0</v>
      </c>
      <c r="N33" s="155">
        <v>0</v>
      </c>
      <c r="O33" s="156">
        <v>0</v>
      </c>
      <c r="P33" s="156">
        <v>0</v>
      </c>
      <c r="Q33" s="156">
        <v>4</v>
      </c>
      <c r="R33" s="156">
        <v>2</v>
      </c>
      <c r="S33" s="952">
        <f t="shared" si="4"/>
        <v>6</v>
      </c>
    </row>
    <row r="34" spans="1:19" x14ac:dyDescent="0.25">
      <c r="A34" s="682"/>
      <c r="B34" s="642"/>
      <c r="C34" s="642"/>
      <c r="D34" s="642"/>
      <c r="E34" s="642"/>
      <c r="F34" s="642"/>
      <c r="G34" s="642"/>
      <c r="H34" s="642"/>
      <c r="I34" s="642"/>
      <c r="J34" s="642"/>
      <c r="K34" s="642"/>
      <c r="L34" s="642"/>
      <c r="M34" s="642"/>
      <c r="N34" s="642"/>
      <c r="O34" s="642"/>
      <c r="P34" s="642"/>
      <c r="Q34" s="642"/>
      <c r="R34" s="642"/>
      <c r="S34" s="683"/>
    </row>
    <row r="35" spans="1:19" ht="16.5" thickBot="1" x14ac:dyDescent="0.3">
      <c r="A35" s="655" t="s">
        <v>404</v>
      </c>
      <c r="B35" s="656"/>
      <c r="C35" s="657"/>
      <c r="D35" s="656"/>
      <c r="E35" s="656"/>
      <c r="F35" s="656"/>
      <c r="G35" s="656"/>
      <c r="H35" s="656"/>
      <c r="I35" s="656"/>
      <c r="J35" s="656"/>
      <c r="K35" s="656"/>
      <c r="L35" s="656"/>
      <c r="M35" s="656"/>
      <c r="N35" s="642"/>
      <c r="O35" s="642"/>
      <c r="P35" s="642"/>
      <c r="Q35" s="642"/>
      <c r="R35" s="642"/>
      <c r="S35" s="683"/>
    </row>
    <row r="36" spans="1:19" x14ac:dyDescent="0.25">
      <c r="A36" s="659"/>
      <c r="B36" s="1241" t="s">
        <v>384</v>
      </c>
      <c r="C36" s="1242"/>
      <c r="D36" s="1243"/>
      <c r="E36" s="1242" t="s">
        <v>385</v>
      </c>
      <c r="F36" s="1242"/>
      <c r="G36" s="1242"/>
      <c r="H36" s="1241" t="s">
        <v>386</v>
      </c>
      <c r="I36" s="1242"/>
      <c r="J36" s="1242"/>
      <c r="K36" s="1242"/>
      <c r="L36" s="1242"/>
      <c r="M36" s="1245"/>
      <c r="N36" s="1242" t="s">
        <v>387</v>
      </c>
      <c r="O36" s="1242"/>
      <c r="P36" s="1242"/>
      <c r="Q36" s="1242"/>
      <c r="R36" s="1242"/>
      <c r="S36" s="1243"/>
    </row>
    <row r="37" spans="1:19" ht="34.5" customHeight="1" x14ac:dyDescent="0.25">
      <c r="A37" s="660"/>
      <c r="B37" s="1251" t="s">
        <v>405</v>
      </c>
      <c r="C37" s="1250"/>
      <c r="D37" s="1258"/>
      <c r="E37" s="1250" t="s">
        <v>406</v>
      </c>
      <c r="F37" s="1250"/>
      <c r="G37" s="1250"/>
      <c r="H37" s="1251" t="s">
        <v>390</v>
      </c>
      <c r="I37" s="1250"/>
      <c r="J37" s="1252"/>
      <c r="K37" s="1253" t="s">
        <v>391</v>
      </c>
      <c r="L37" s="1250"/>
      <c r="M37" s="1254"/>
      <c r="N37" s="1255" t="s">
        <v>407</v>
      </c>
      <c r="O37" s="1256"/>
      <c r="P37" s="1256"/>
      <c r="Q37" s="1256"/>
      <c r="R37" s="1256"/>
      <c r="S37" s="1257"/>
    </row>
    <row r="38" spans="1:19" ht="33.75" customHeight="1" x14ac:dyDescent="0.25">
      <c r="A38" s="660"/>
      <c r="B38" s="936" t="s">
        <v>392</v>
      </c>
      <c r="C38" s="667" t="s">
        <v>393</v>
      </c>
      <c r="D38" s="668" t="s">
        <v>394</v>
      </c>
      <c r="E38" s="669" t="s">
        <v>392</v>
      </c>
      <c r="F38" s="669" t="s">
        <v>393</v>
      </c>
      <c r="G38" s="669" t="s">
        <v>394</v>
      </c>
      <c r="H38" s="670" t="s">
        <v>395</v>
      </c>
      <c r="I38" s="671" t="s">
        <v>396</v>
      </c>
      <c r="J38" s="672" t="s">
        <v>394</v>
      </c>
      <c r="K38" s="673" t="s">
        <v>395</v>
      </c>
      <c r="L38" s="667" t="s">
        <v>396</v>
      </c>
      <c r="M38" s="674" t="s">
        <v>394</v>
      </c>
      <c r="N38" s="662" t="s">
        <v>397</v>
      </c>
      <c r="O38" s="663" t="s">
        <v>398</v>
      </c>
      <c r="P38" s="663" t="s">
        <v>399</v>
      </c>
      <c r="Q38" s="663" t="s">
        <v>400</v>
      </c>
      <c r="R38" s="663" t="s">
        <v>394</v>
      </c>
      <c r="S38" s="664" t="s">
        <v>401</v>
      </c>
    </row>
    <row r="39" spans="1:19" x14ac:dyDescent="0.25">
      <c r="A39" s="675" t="s">
        <v>83</v>
      </c>
      <c r="B39" s="676">
        <f>+SUM(B40,B48)</f>
        <v>9</v>
      </c>
      <c r="C39" s="197">
        <f>+SUM(C40,C48)</f>
        <v>124</v>
      </c>
      <c r="D39" s="198">
        <f t="shared" ref="D39:S39" si="5">+SUM(D40,D48)</f>
        <v>4</v>
      </c>
      <c r="E39" s="197">
        <f t="shared" si="5"/>
        <v>5</v>
      </c>
      <c r="F39" s="199">
        <f t="shared" si="5"/>
        <v>129</v>
      </c>
      <c r="G39" s="200">
        <f t="shared" si="5"/>
        <v>3</v>
      </c>
      <c r="H39" s="201">
        <f t="shared" si="5"/>
        <v>4</v>
      </c>
      <c r="I39" s="202">
        <f t="shared" si="5"/>
        <v>5</v>
      </c>
      <c r="J39" s="202">
        <f t="shared" si="5"/>
        <v>0</v>
      </c>
      <c r="K39" s="199">
        <f t="shared" si="5"/>
        <v>1</v>
      </c>
      <c r="L39" s="199">
        <f t="shared" si="5"/>
        <v>121</v>
      </c>
      <c r="M39" s="198">
        <f t="shared" si="5"/>
        <v>2</v>
      </c>
      <c r="N39" s="197">
        <f t="shared" si="5"/>
        <v>14</v>
      </c>
      <c r="O39" s="199">
        <f t="shared" si="5"/>
        <v>6</v>
      </c>
      <c r="P39" s="199">
        <f t="shared" si="5"/>
        <v>3</v>
      </c>
      <c r="Q39" s="199">
        <f t="shared" si="5"/>
        <v>104</v>
      </c>
      <c r="R39" s="199">
        <f t="shared" si="5"/>
        <v>10</v>
      </c>
      <c r="S39" s="199">
        <f t="shared" si="5"/>
        <v>137</v>
      </c>
    </row>
    <row r="40" spans="1:19" x14ac:dyDescent="0.25">
      <c r="A40" s="677" t="s">
        <v>402</v>
      </c>
      <c r="B40" s="207">
        <f t="shared" ref="B40:S40" si="6">SUM(B41:B47)</f>
        <v>1</v>
      </c>
      <c r="C40" s="208">
        <f t="shared" si="6"/>
        <v>77</v>
      </c>
      <c r="D40" s="209">
        <f t="shared" si="6"/>
        <v>3</v>
      </c>
      <c r="E40" s="210">
        <f t="shared" si="6"/>
        <v>2</v>
      </c>
      <c r="F40" s="211">
        <f t="shared" si="6"/>
        <v>77</v>
      </c>
      <c r="G40" s="211">
        <f t="shared" si="6"/>
        <v>2</v>
      </c>
      <c r="H40" s="212">
        <f t="shared" si="6"/>
        <v>1</v>
      </c>
      <c r="I40" s="213">
        <f t="shared" si="6"/>
        <v>0</v>
      </c>
      <c r="J40" s="213">
        <f t="shared" si="6"/>
        <v>0</v>
      </c>
      <c r="K40" s="211">
        <f t="shared" si="6"/>
        <v>1</v>
      </c>
      <c r="L40" s="211">
        <f t="shared" si="6"/>
        <v>75</v>
      </c>
      <c r="M40" s="209">
        <f t="shared" si="6"/>
        <v>1</v>
      </c>
      <c r="N40" s="210">
        <f t="shared" si="6"/>
        <v>6</v>
      </c>
      <c r="O40" s="211">
        <f t="shared" si="6"/>
        <v>3</v>
      </c>
      <c r="P40" s="211">
        <f t="shared" si="6"/>
        <v>2</v>
      </c>
      <c r="Q40" s="211">
        <f t="shared" si="6"/>
        <v>65</v>
      </c>
      <c r="R40" s="211">
        <f t="shared" si="6"/>
        <v>5</v>
      </c>
      <c r="S40" s="214">
        <f t="shared" si="6"/>
        <v>81</v>
      </c>
    </row>
    <row r="41" spans="1:19" x14ac:dyDescent="0.25">
      <c r="A41" s="678" t="s">
        <v>91</v>
      </c>
      <c r="B41" s="937">
        <v>0</v>
      </c>
      <c r="C41" s="138">
        <v>34</v>
      </c>
      <c r="D41" s="139">
        <v>0</v>
      </c>
      <c r="E41" s="146">
        <v>1</v>
      </c>
      <c r="F41" s="136">
        <v>33</v>
      </c>
      <c r="G41" s="147">
        <v>0</v>
      </c>
      <c r="H41" s="148">
        <v>0</v>
      </c>
      <c r="I41" s="149">
        <v>0</v>
      </c>
      <c r="J41" s="149">
        <v>0</v>
      </c>
      <c r="K41" s="150">
        <v>1</v>
      </c>
      <c r="L41" s="150">
        <v>33</v>
      </c>
      <c r="M41" s="151">
        <v>0</v>
      </c>
      <c r="N41" s="146">
        <v>2</v>
      </c>
      <c r="O41" s="136">
        <v>0</v>
      </c>
      <c r="P41" s="136">
        <v>0</v>
      </c>
      <c r="Q41" s="136">
        <v>30</v>
      </c>
      <c r="R41" s="136">
        <v>2</v>
      </c>
      <c r="S41" s="198">
        <f>SUM(N41:R41)</f>
        <v>34</v>
      </c>
    </row>
    <row r="42" spans="1:19" x14ac:dyDescent="0.25">
      <c r="A42" s="678" t="s">
        <v>92</v>
      </c>
      <c r="B42" s="937">
        <v>1</v>
      </c>
      <c r="C42" s="138">
        <v>41</v>
      </c>
      <c r="D42" s="139">
        <v>3</v>
      </c>
      <c r="E42" s="146">
        <v>1</v>
      </c>
      <c r="F42" s="136">
        <v>42</v>
      </c>
      <c r="G42" s="147">
        <v>2</v>
      </c>
      <c r="H42" s="148">
        <v>1</v>
      </c>
      <c r="I42" s="149">
        <v>0</v>
      </c>
      <c r="J42" s="149">
        <v>0</v>
      </c>
      <c r="K42" s="150">
        <v>0</v>
      </c>
      <c r="L42" s="150">
        <v>40</v>
      </c>
      <c r="M42" s="151">
        <v>1</v>
      </c>
      <c r="N42" s="146">
        <v>4</v>
      </c>
      <c r="O42" s="136">
        <v>3</v>
      </c>
      <c r="P42" s="136">
        <v>2</v>
      </c>
      <c r="Q42" s="136">
        <v>33</v>
      </c>
      <c r="R42" s="136">
        <v>3</v>
      </c>
      <c r="S42" s="198">
        <f t="shared" ref="S42:S55" si="7">SUM(N42:R42)</f>
        <v>45</v>
      </c>
    </row>
    <row r="43" spans="1:19" x14ac:dyDescent="0.25">
      <c r="A43" s="934" t="s">
        <v>477</v>
      </c>
      <c r="B43" s="937">
        <v>0</v>
      </c>
      <c r="C43" s="138">
        <v>0</v>
      </c>
      <c r="D43" s="139">
        <v>0</v>
      </c>
      <c r="E43" s="146">
        <v>0</v>
      </c>
      <c r="F43" s="136">
        <v>0</v>
      </c>
      <c r="G43" s="147">
        <v>0</v>
      </c>
      <c r="H43" s="148">
        <v>0</v>
      </c>
      <c r="I43" s="149">
        <v>0</v>
      </c>
      <c r="J43" s="149">
        <v>0</v>
      </c>
      <c r="K43" s="150">
        <v>0</v>
      </c>
      <c r="L43" s="150">
        <v>0</v>
      </c>
      <c r="M43" s="151">
        <v>0</v>
      </c>
      <c r="N43" s="146">
        <v>0</v>
      </c>
      <c r="O43" s="136">
        <v>0</v>
      </c>
      <c r="P43" s="136">
        <v>0</v>
      </c>
      <c r="Q43" s="136">
        <v>0</v>
      </c>
      <c r="R43" s="136">
        <v>0</v>
      </c>
      <c r="S43" s="198">
        <f t="shared" si="7"/>
        <v>0</v>
      </c>
    </row>
    <row r="44" spans="1:19" x14ac:dyDescent="0.25">
      <c r="A44" s="934" t="s">
        <v>531</v>
      </c>
      <c r="B44" s="937">
        <v>0</v>
      </c>
      <c r="C44" s="138">
        <v>0</v>
      </c>
      <c r="D44" s="139">
        <v>0</v>
      </c>
      <c r="E44" s="146">
        <v>0</v>
      </c>
      <c r="F44" s="136">
        <v>0</v>
      </c>
      <c r="G44" s="147">
        <v>0</v>
      </c>
      <c r="H44" s="148">
        <v>0</v>
      </c>
      <c r="I44" s="149">
        <v>0</v>
      </c>
      <c r="J44" s="149">
        <v>0</v>
      </c>
      <c r="K44" s="150">
        <v>0</v>
      </c>
      <c r="L44" s="150">
        <v>0</v>
      </c>
      <c r="M44" s="151">
        <v>0</v>
      </c>
      <c r="N44" s="146">
        <v>0</v>
      </c>
      <c r="O44" s="136">
        <v>0</v>
      </c>
      <c r="P44" s="136">
        <v>0</v>
      </c>
      <c r="Q44" s="136">
        <v>0</v>
      </c>
      <c r="R44" s="136">
        <v>0</v>
      </c>
      <c r="S44" s="198">
        <f t="shared" si="7"/>
        <v>0</v>
      </c>
    </row>
    <row r="45" spans="1:19" x14ac:dyDescent="0.25">
      <c r="A45" s="934" t="s">
        <v>478</v>
      </c>
      <c r="B45" s="937">
        <v>0</v>
      </c>
      <c r="C45" s="138">
        <v>0</v>
      </c>
      <c r="D45" s="139">
        <v>0</v>
      </c>
      <c r="E45" s="146">
        <v>0</v>
      </c>
      <c r="F45" s="136">
        <v>0</v>
      </c>
      <c r="G45" s="147">
        <v>0</v>
      </c>
      <c r="H45" s="148">
        <v>0</v>
      </c>
      <c r="I45" s="149">
        <v>0</v>
      </c>
      <c r="J45" s="149">
        <v>0</v>
      </c>
      <c r="K45" s="150">
        <v>0</v>
      </c>
      <c r="L45" s="150">
        <v>0</v>
      </c>
      <c r="M45" s="151">
        <v>0</v>
      </c>
      <c r="N45" s="146">
        <v>0</v>
      </c>
      <c r="O45" s="136">
        <v>0</v>
      </c>
      <c r="P45" s="136">
        <v>0</v>
      </c>
      <c r="Q45" s="136">
        <v>0</v>
      </c>
      <c r="R45" s="136">
        <v>0</v>
      </c>
      <c r="S45" s="198">
        <f t="shared" si="7"/>
        <v>0</v>
      </c>
    </row>
    <row r="46" spans="1:19" x14ac:dyDescent="0.25">
      <c r="A46" s="678" t="s">
        <v>95</v>
      </c>
      <c r="B46" s="937">
        <v>0</v>
      </c>
      <c r="C46" s="138">
        <v>0</v>
      </c>
      <c r="D46" s="139">
        <v>0</v>
      </c>
      <c r="E46" s="146">
        <v>0</v>
      </c>
      <c r="F46" s="136">
        <v>0</v>
      </c>
      <c r="G46" s="147">
        <v>0</v>
      </c>
      <c r="H46" s="142">
        <v>0</v>
      </c>
      <c r="I46" s="143">
        <v>0</v>
      </c>
      <c r="J46" s="143">
        <v>0</v>
      </c>
      <c r="K46" s="144">
        <v>0</v>
      </c>
      <c r="L46" s="144">
        <v>0</v>
      </c>
      <c r="M46" s="145">
        <v>0</v>
      </c>
      <c r="N46" s="146">
        <v>0</v>
      </c>
      <c r="O46" s="136">
        <v>0</v>
      </c>
      <c r="P46" s="136">
        <v>0</v>
      </c>
      <c r="Q46" s="136">
        <v>0</v>
      </c>
      <c r="R46" s="136">
        <v>0</v>
      </c>
      <c r="S46" s="198">
        <f t="shared" si="7"/>
        <v>0</v>
      </c>
    </row>
    <row r="47" spans="1:19" ht="15.75" thickBot="1" x14ac:dyDescent="0.3">
      <c r="A47" s="681" t="s">
        <v>462</v>
      </c>
      <c r="B47" s="937">
        <v>0</v>
      </c>
      <c r="C47" s="138">
        <v>2</v>
      </c>
      <c r="D47" s="139">
        <v>0</v>
      </c>
      <c r="E47" s="146">
        <v>0</v>
      </c>
      <c r="F47" s="136">
        <v>2</v>
      </c>
      <c r="G47" s="147">
        <v>0</v>
      </c>
      <c r="H47" s="148">
        <v>0</v>
      </c>
      <c r="I47" s="149">
        <v>0</v>
      </c>
      <c r="J47" s="149">
        <v>0</v>
      </c>
      <c r="K47" s="150">
        <v>0</v>
      </c>
      <c r="L47" s="150">
        <v>2</v>
      </c>
      <c r="M47" s="151">
        <v>0</v>
      </c>
      <c r="N47" s="146">
        <v>0</v>
      </c>
      <c r="O47" s="136">
        <v>0</v>
      </c>
      <c r="P47" s="136">
        <v>0</v>
      </c>
      <c r="Q47" s="136">
        <v>2</v>
      </c>
      <c r="R47" s="136">
        <v>0</v>
      </c>
      <c r="S47" s="198">
        <f t="shared" si="7"/>
        <v>2</v>
      </c>
    </row>
    <row r="48" spans="1:19" x14ac:dyDescent="0.25">
      <c r="A48" s="679" t="s">
        <v>403</v>
      </c>
      <c r="B48" s="207">
        <f t="shared" ref="B48:S48" si="8">SUM(B49:B55)</f>
        <v>8</v>
      </c>
      <c r="C48" s="208">
        <f t="shared" si="8"/>
        <v>47</v>
      </c>
      <c r="D48" s="209">
        <f t="shared" si="8"/>
        <v>1</v>
      </c>
      <c r="E48" s="210">
        <f t="shared" si="8"/>
        <v>3</v>
      </c>
      <c r="F48" s="211">
        <f t="shared" si="8"/>
        <v>52</v>
      </c>
      <c r="G48" s="211">
        <f t="shared" si="8"/>
        <v>1</v>
      </c>
      <c r="H48" s="212">
        <f t="shared" si="8"/>
        <v>3</v>
      </c>
      <c r="I48" s="213">
        <f t="shared" si="8"/>
        <v>5</v>
      </c>
      <c r="J48" s="213">
        <f t="shared" si="8"/>
        <v>0</v>
      </c>
      <c r="K48" s="211">
        <f t="shared" si="8"/>
        <v>0</v>
      </c>
      <c r="L48" s="211">
        <f t="shared" si="8"/>
        <v>46</v>
      </c>
      <c r="M48" s="209">
        <f t="shared" si="8"/>
        <v>1</v>
      </c>
      <c r="N48" s="210">
        <f t="shared" si="8"/>
        <v>8</v>
      </c>
      <c r="O48" s="211">
        <f t="shared" si="8"/>
        <v>3</v>
      </c>
      <c r="P48" s="211">
        <f t="shared" si="8"/>
        <v>1</v>
      </c>
      <c r="Q48" s="211">
        <f t="shared" si="8"/>
        <v>39</v>
      </c>
      <c r="R48" s="211">
        <f t="shared" si="8"/>
        <v>5</v>
      </c>
      <c r="S48" s="684">
        <f t="shared" si="8"/>
        <v>56</v>
      </c>
    </row>
    <row r="49" spans="1:26" x14ac:dyDescent="0.25">
      <c r="A49" s="678" t="s">
        <v>91</v>
      </c>
      <c r="B49" s="937">
        <v>4</v>
      </c>
      <c r="C49" s="138">
        <v>33</v>
      </c>
      <c r="D49" s="139">
        <v>0</v>
      </c>
      <c r="E49" s="146">
        <v>0</v>
      </c>
      <c r="F49" s="136">
        <v>36</v>
      </c>
      <c r="G49" s="147">
        <v>1</v>
      </c>
      <c r="H49" s="148">
        <v>0</v>
      </c>
      <c r="I49" s="149">
        <v>4</v>
      </c>
      <c r="J49" s="149">
        <v>0</v>
      </c>
      <c r="K49" s="150">
        <v>0</v>
      </c>
      <c r="L49" s="150">
        <v>32</v>
      </c>
      <c r="M49" s="151">
        <v>1</v>
      </c>
      <c r="N49" s="146">
        <v>6</v>
      </c>
      <c r="O49" s="136">
        <v>3</v>
      </c>
      <c r="P49" s="136">
        <v>0</v>
      </c>
      <c r="Q49" s="136">
        <v>26</v>
      </c>
      <c r="R49" s="136">
        <v>2</v>
      </c>
      <c r="S49" s="198">
        <f t="shared" si="7"/>
        <v>37</v>
      </c>
    </row>
    <row r="50" spans="1:26" x14ac:dyDescent="0.25">
      <c r="A50" s="678" t="s">
        <v>92</v>
      </c>
      <c r="B50" s="937">
        <v>2</v>
      </c>
      <c r="C50" s="138">
        <v>13</v>
      </c>
      <c r="D50" s="139">
        <v>1</v>
      </c>
      <c r="E50" s="146">
        <v>1</v>
      </c>
      <c r="F50" s="136">
        <v>15</v>
      </c>
      <c r="G50" s="147">
        <v>0</v>
      </c>
      <c r="H50" s="148">
        <v>1</v>
      </c>
      <c r="I50" s="149">
        <v>1</v>
      </c>
      <c r="J50" s="149">
        <v>0</v>
      </c>
      <c r="K50" s="150">
        <v>0</v>
      </c>
      <c r="L50" s="150">
        <v>13</v>
      </c>
      <c r="M50" s="151">
        <v>0</v>
      </c>
      <c r="N50" s="146">
        <v>1</v>
      </c>
      <c r="O50" s="136">
        <v>0</v>
      </c>
      <c r="P50" s="136">
        <v>1</v>
      </c>
      <c r="Q50" s="136">
        <v>12</v>
      </c>
      <c r="R50" s="136">
        <v>2</v>
      </c>
      <c r="S50" s="198">
        <f t="shared" si="7"/>
        <v>16</v>
      </c>
    </row>
    <row r="51" spans="1:26" x14ac:dyDescent="0.25">
      <c r="A51" s="934" t="s">
        <v>477</v>
      </c>
      <c r="B51" s="937">
        <v>0</v>
      </c>
      <c r="C51" s="138">
        <v>0</v>
      </c>
      <c r="D51" s="204">
        <v>0</v>
      </c>
      <c r="E51" s="203">
        <v>0</v>
      </c>
      <c r="F51" s="205">
        <v>0</v>
      </c>
      <c r="G51" s="206">
        <v>0</v>
      </c>
      <c r="H51" s="148">
        <v>0</v>
      </c>
      <c r="I51" s="149">
        <v>0</v>
      </c>
      <c r="J51" s="149">
        <v>0</v>
      </c>
      <c r="K51" s="150">
        <v>0</v>
      </c>
      <c r="L51" s="150">
        <v>0</v>
      </c>
      <c r="M51" s="151">
        <v>0</v>
      </c>
      <c r="N51" s="203">
        <v>0</v>
      </c>
      <c r="O51" s="205">
        <v>0</v>
      </c>
      <c r="P51" s="205">
        <v>0</v>
      </c>
      <c r="Q51" s="205">
        <v>0</v>
      </c>
      <c r="R51" s="205">
        <v>0</v>
      </c>
      <c r="S51" s="198">
        <f t="shared" si="7"/>
        <v>0</v>
      </c>
    </row>
    <row r="52" spans="1:26" x14ac:dyDescent="0.25">
      <c r="A52" s="934" t="s">
        <v>531</v>
      </c>
      <c r="B52" s="937">
        <v>0</v>
      </c>
      <c r="C52" s="138">
        <v>0</v>
      </c>
      <c r="D52" s="204">
        <v>0</v>
      </c>
      <c r="E52" s="203">
        <v>0</v>
      </c>
      <c r="F52" s="205">
        <v>0</v>
      </c>
      <c r="G52" s="206">
        <v>0</v>
      </c>
      <c r="H52" s="148">
        <v>0</v>
      </c>
      <c r="I52" s="149">
        <v>0</v>
      </c>
      <c r="J52" s="149">
        <v>0</v>
      </c>
      <c r="K52" s="150">
        <v>0</v>
      </c>
      <c r="L52" s="150">
        <v>0</v>
      </c>
      <c r="M52" s="151">
        <v>0</v>
      </c>
      <c r="N52" s="203">
        <v>0</v>
      </c>
      <c r="O52" s="205">
        <v>0</v>
      </c>
      <c r="P52" s="205">
        <v>0</v>
      </c>
      <c r="Q52" s="205">
        <v>0</v>
      </c>
      <c r="R52" s="205">
        <v>0</v>
      </c>
      <c r="S52" s="198">
        <f t="shared" si="7"/>
        <v>0</v>
      </c>
    </row>
    <row r="53" spans="1:26" x14ac:dyDescent="0.25">
      <c r="A53" s="934" t="s">
        <v>478</v>
      </c>
      <c r="B53" s="937">
        <v>0</v>
      </c>
      <c r="C53" s="138">
        <v>0</v>
      </c>
      <c r="D53" s="204">
        <v>0</v>
      </c>
      <c r="E53" s="203">
        <v>0</v>
      </c>
      <c r="F53" s="205">
        <v>0</v>
      </c>
      <c r="G53" s="206">
        <v>0</v>
      </c>
      <c r="H53" s="148">
        <v>0</v>
      </c>
      <c r="I53" s="149">
        <v>0</v>
      </c>
      <c r="J53" s="149">
        <v>0</v>
      </c>
      <c r="K53" s="150">
        <v>0</v>
      </c>
      <c r="L53" s="150">
        <v>0</v>
      </c>
      <c r="M53" s="151">
        <v>0</v>
      </c>
      <c r="N53" s="203">
        <v>0</v>
      </c>
      <c r="O53" s="205">
        <v>0</v>
      </c>
      <c r="P53" s="205">
        <v>0</v>
      </c>
      <c r="Q53" s="205">
        <v>0</v>
      </c>
      <c r="R53" s="205">
        <v>0</v>
      </c>
      <c r="S53" s="198">
        <f t="shared" si="7"/>
        <v>0</v>
      </c>
    </row>
    <row r="54" spans="1:26" x14ac:dyDescent="0.25">
      <c r="A54" s="680" t="s">
        <v>95</v>
      </c>
      <c r="B54" s="937">
        <v>0</v>
      </c>
      <c r="C54" s="138">
        <v>0</v>
      </c>
      <c r="D54" s="204">
        <v>0</v>
      </c>
      <c r="E54" s="203">
        <v>0</v>
      </c>
      <c r="F54" s="205">
        <v>0</v>
      </c>
      <c r="G54" s="206">
        <v>0</v>
      </c>
      <c r="H54" s="142">
        <v>0</v>
      </c>
      <c r="I54" s="143">
        <v>0</v>
      </c>
      <c r="J54" s="143">
        <v>0</v>
      </c>
      <c r="K54" s="144">
        <v>0</v>
      </c>
      <c r="L54" s="144">
        <v>0</v>
      </c>
      <c r="M54" s="145">
        <v>0</v>
      </c>
      <c r="N54" s="203">
        <v>0</v>
      </c>
      <c r="O54" s="205">
        <v>0</v>
      </c>
      <c r="P54" s="205">
        <v>0</v>
      </c>
      <c r="Q54" s="205">
        <v>0</v>
      </c>
      <c r="R54" s="205">
        <v>0</v>
      </c>
      <c r="S54" s="198">
        <f t="shared" si="7"/>
        <v>0</v>
      </c>
    </row>
    <row r="55" spans="1:26" ht="15.75" thickBot="1" x14ac:dyDescent="0.3">
      <c r="A55" s="681" t="s">
        <v>462</v>
      </c>
      <c r="B55" s="938">
        <v>2</v>
      </c>
      <c r="C55" s="153">
        <v>1</v>
      </c>
      <c r="D55" s="154">
        <v>0</v>
      </c>
      <c r="E55" s="155">
        <v>2</v>
      </c>
      <c r="F55" s="156">
        <v>1</v>
      </c>
      <c r="G55" s="157">
        <v>0</v>
      </c>
      <c r="H55" s="158">
        <v>2</v>
      </c>
      <c r="I55" s="159">
        <v>0</v>
      </c>
      <c r="J55" s="159">
        <v>0</v>
      </c>
      <c r="K55" s="160">
        <v>0</v>
      </c>
      <c r="L55" s="160">
        <v>1</v>
      </c>
      <c r="M55" s="161">
        <v>0</v>
      </c>
      <c r="N55" s="155">
        <v>1</v>
      </c>
      <c r="O55" s="156">
        <v>0</v>
      </c>
      <c r="P55" s="156">
        <v>0</v>
      </c>
      <c r="Q55" s="156">
        <v>1</v>
      </c>
      <c r="R55" s="156">
        <v>1</v>
      </c>
      <c r="S55" s="952">
        <f t="shared" si="7"/>
        <v>3</v>
      </c>
    </row>
    <row r="56" spans="1:26" x14ac:dyDescent="0.25">
      <c r="A56" s="685" t="s">
        <v>408</v>
      </c>
      <c r="B56" s="686"/>
      <c r="C56" s="686"/>
      <c r="D56" s="686"/>
      <c r="E56" s="686"/>
      <c r="F56" s="686"/>
      <c r="G56" s="686"/>
      <c r="H56" s="686"/>
      <c r="I56" s="686"/>
      <c r="J56" s="686"/>
      <c r="K56" s="686"/>
      <c r="L56" s="686"/>
      <c r="M56" s="686"/>
      <c r="N56" s="687"/>
      <c r="O56" s="687"/>
      <c r="P56" s="687"/>
      <c r="Q56" s="687"/>
      <c r="R56" s="687"/>
      <c r="S56" s="688"/>
    </row>
    <row r="57" spans="1:26" x14ac:dyDescent="0.25">
      <c r="A57" s="689"/>
      <c r="B57" s="689"/>
      <c r="C57" s="652"/>
      <c r="D57" s="653"/>
      <c r="E57" s="653"/>
      <c r="F57" s="653"/>
      <c r="G57" s="652"/>
      <c r="H57" s="652"/>
      <c r="I57" s="652"/>
      <c r="J57" s="652"/>
      <c r="K57" s="652"/>
      <c r="L57" s="652"/>
      <c r="M57" s="652"/>
      <c r="N57" s="652"/>
      <c r="O57" s="652"/>
      <c r="P57" s="652"/>
      <c r="Q57" s="652"/>
      <c r="R57" s="652"/>
      <c r="S57" s="652"/>
    </row>
    <row r="58" spans="1:26" s="944" customFormat="1" ht="11.25" x14ac:dyDescent="0.2">
      <c r="A58" s="690" t="s">
        <v>409</v>
      </c>
      <c r="B58" s="648"/>
      <c r="C58" s="648"/>
      <c r="D58" s="691"/>
      <c r="E58" s="691"/>
      <c r="F58" s="691"/>
      <c r="G58" s="648"/>
      <c r="H58" s="648"/>
      <c r="I58" s="648"/>
      <c r="J58" s="648"/>
      <c r="K58" s="648"/>
      <c r="L58" s="648"/>
      <c r="M58" s="648"/>
      <c r="N58" s="648"/>
      <c r="O58" s="648"/>
      <c r="P58" s="648"/>
      <c r="Q58" s="648"/>
      <c r="R58" s="648"/>
      <c r="S58" s="650"/>
    </row>
    <row r="59" spans="1:26" s="944" customFormat="1" ht="24" customHeight="1" x14ac:dyDescent="0.2">
      <c r="A59" s="693" t="s">
        <v>410</v>
      </c>
      <c r="B59" s="944" t="s">
        <v>411</v>
      </c>
      <c r="G59" s="944" t="s">
        <v>412</v>
      </c>
      <c r="L59" s="944" t="s">
        <v>413</v>
      </c>
      <c r="S59" s="945"/>
      <c r="U59" s="946" t="b">
        <v>1</v>
      </c>
      <c r="V59" s="946" t="b">
        <v>0</v>
      </c>
      <c r="W59" s="946" t="b">
        <v>0</v>
      </c>
      <c r="X59" s="946" t="b">
        <v>0</v>
      </c>
      <c r="Y59" s="946" t="b">
        <v>0</v>
      </c>
      <c r="Z59" s="946" t="b">
        <v>0</v>
      </c>
    </row>
    <row r="60" spans="1:26" s="944" customFormat="1" ht="15" customHeight="1" x14ac:dyDescent="0.2">
      <c r="A60" s="947"/>
      <c r="B60" s="944" t="s">
        <v>414</v>
      </c>
      <c r="G60" s="944" t="s">
        <v>415</v>
      </c>
      <c r="L60" s="944" t="s">
        <v>416</v>
      </c>
      <c r="N60" s="1246"/>
      <c r="O60" s="1246"/>
      <c r="P60" s="1246"/>
      <c r="Q60" s="1246"/>
      <c r="S60" s="945"/>
    </row>
    <row r="61" spans="1:26" s="944" customFormat="1" ht="12.75" customHeight="1" x14ac:dyDescent="0.2">
      <c r="A61" s="947"/>
      <c r="S61" s="945"/>
    </row>
    <row r="62" spans="1:26" s="944" customFormat="1" ht="24" customHeight="1" x14ac:dyDescent="0.2">
      <c r="A62" s="693" t="s">
        <v>417</v>
      </c>
      <c r="B62" s="944" t="s">
        <v>411</v>
      </c>
      <c r="G62" s="944" t="s">
        <v>412</v>
      </c>
      <c r="L62" s="944" t="s">
        <v>413</v>
      </c>
      <c r="S62" s="945"/>
      <c r="U62" s="946" t="b">
        <v>1</v>
      </c>
      <c r="V62" s="946" t="b">
        <v>0</v>
      </c>
      <c r="W62" s="946" t="b">
        <v>0</v>
      </c>
      <c r="X62" s="946" t="b">
        <v>0</v>
      </c>
      <c r="Y62" s="946" t="b">
        <v>0</v>
      </c>
      <c r="Z62" s="946" t="b">
        <v>0</v>
      </c>
    </row>
    <row r="63" spans="1:26" s="944" customFormat="1" ht="15" customHeight="1" x14ac:dyDescent="0.2">
      <c r="A63" s="947"/>
      <c r="B63" s="944" t="s">
        <v>418</v>
      </c>
      <c r="G63" s="944" t="s">
        <v>415</v>
      </c>
      <c r="L63" s="944" t="s">
        <v>416</v>
      </c>
      <c r="N63" s="1246"/>
      <c r="O63" s="1246"/>
      <c r="P63" s="1246"/>
      <c r="Q63" s="1246"/>
      <c r="S63" s="945"/>
    </row>
    <row r="64" spans="1:26" s="944" customFormat="1" ht="11.25" x14ac:dyDescent="0.2">
      <c r="A64" s="947"/>
      <c r="S64" s="945"/>
    </row>
    <row r="65" spans="1:23" s="944" customFormat="1" ht="24" customHeight="1" x14ac:dyDescent="0.2">
      <c r="A65" s="949" t="s">
        <v>419</v>
      </c>
      <c r="B65" s="1259"/>
      <c r="C65" s="1259"/>
      <c r="D65" s="1259"/>
      <c r="E65" s="1259"/>
      <c r="F65" s="1259"/>
      <c r="G65" s="1259"/>
      <c r="H65" s="1246"/>
      <c r="I65" s="1260"/>
      <c r="J65" s="1260"/>
      <c r="K65" s="1260"/>
      <c r="L65" s="1260"/>
      <c r="S65" s="945"/>
      <c r="U65" s="946">
        <v>1</v>
      </c>
    </row>
    <row r="66" spans="1:23" s="944" customFormat="1" ht="11.25" x14ac:dyDescent="0.2">
      <c r="S66" s="945"/>
    </row>
    <row r="67" spans="1:23" s="944" customFormat="1" ht="24" customHeight="1" x14ac:dyDescent="0.2">
      <c r="A67" s="949" t="s">
        <v>420</v>
      </c>
      <c r="B67" s="947"/>
      <c r="H67" s="1246"/>
      <c r="I67" s="1260"/>
      <c r="J67" s="1260"/>
      <c r="K67" s="1260"/>
      <c r="L67" s="1260"/>
      <c r="S67" s="945"/>
      <c r="U67" s="946">
        <v>1</v>
      </c>
    </row>
    <row r="68" spans="1:23" s="944" customFormat="1" ht="11.25" x14ac:dyDescent="0.2">
      <c r="A68" s="947"/>
      <c r="S68" s="945"/>
    </row>
    <row r="69" spans="1:23" s="944" customFormat="1" ht="15" customHeight="1" x14ac:dyDescent="0.2">
      <c r="A69" s="696" t="s">
        <v>421</v>
      </c>
      <c r="B69" s="944" t="s">
        <v>422</v>
      </c>
      <c r="E69" s="1259" t="s">
        <v>423</v>
      </c>
      <c r="F69" s="1259"/>
      <c r="G69" s="1259"/>
      <c r="H69" s="1259"/>
      <c r="I69" s="1261"/>
      <c r="J69" s="1261"/>
      <c r="K69" s="1261"/>
      <c r="L69" s="1262"/>
      <c r="N69" s="944" t="s">
        <v>424</v>
      </c>
      <c r="S69" s="945"/>
      <c r="U69" s="946" t="b">
        <v>0</v>
      </c>
      <c r="V69" s="946" t="b">
        <v>0</v>
      </c>
      <c r="W69" s="946" t="b">
        <v>1</v>
      </c>
    </row>
    <row r="70" spans="1:23" s="944" customFormat="1" ht="15" customHeight="1" x14ac:dyDescent="0.2">
      <c r="A70" s="947"/>
      <c r="B70" s="944" t="s">
        <v>425</v>
      </c>
      <c r="E70" s="1259" t="s">
        <v>426</v>
      </c>
      <c r="F70" s="1259"/>
      <c r="G70" s="1259"/>
      <c r="H70" s="1259"/>
      <c r="I70" s="1261"/>
      <c r="J70" s="1261"/>
      <c r="K70" s="1261"/>
      <c r="L70" s="1262"/>
      <c r="N70" s="944" t="s">
        <v>427</v>
      </c>
      <c r="S70" s="945"/>
      <c r="U70" s="946" t="b">
        <v>0</v>
      </c>
      <c r="V70" s="946" t="b">
        <v>0</v>
      </c>
      <c r="W70" s="946" t="b">
        <v>1</v>
      </c>
    </row>
    <row r="71" spans="1:23" s="944" customFormat="1" ht="12.75" customHeight="1" x14ac:dyDescent="0.2">
      <c r="A71" s="947"/>
      <c r="S71" s="945"/>
    </row>
    <row r="72" spans="1:23" s="944" customFormat="1" ht="24" customHeight="1" x14ac:dyDescent="0.2">
      <c r="A72" s="693" t="s">
        <v>428</v>
      </c>
      <c r="I72" s="1261"/>
      <c r="J72" s="1261"/>
      <c r="K72" s="1261"/>
      <c r="L72" s="1261"/>
      <c r="S72" s="945"/>
      <c r="U72" s="946">
        <v>1</v>
      </c>
    </row>
    <row r="73" spans="1:23" s="944" customFormat="1" ht="24" customHeight="1" x14ac:dyDescent="0.2">
      <c r="A73" s="693" t="s">
        <v>429</v>
      </c>
      <c r="I73" s="1261"/>
      <c r="J73" s="1261"/>
      <c r="K73" s="1261"/>
      <c r="L73" s="1261"/>
      <c r="S73" s="945"/>
      <c r="U73" s="946">
        <v>1</v>
      </c>
    </row>
    <row r="74" spans="1:23" s="944" customFormat="1" ht="12.75" customHeight="1" x14ac:dyDescent="0.2">
      <c r="A74" s="947"/>
      <c r="S74" s="945"/>
    </row>
    <row r="75" spans="1:23" s="948" customFormat="1" ht="15" customHeight="1" x14ac:dyDescent="0.2">
      <c r="A75" s="697" t="s">
        <v>664</v>
      </c>
      <c r="B75" s="642"/>
      <c r="C75" s="642"/>
      <c r="D75" s="642"/>
      <c r="E75" s="642"/>
      <c r="F75" s="642"/>
      <c r="G75" s="643"/>
      <c r="H75" s="642"/>
      <c r="I75" s="642"/>
      <c r="J75" s="642"/>
      <c r="K75" s="642"/>
      <c r="L75" s="642"/>
      <c r="M75" s="642"/>
      <c r="N75" s="642"/>
      <c r="O75" s="642"/>
      <c r="P75" s="642"/>
      <c r="Q75" s="642"/>
      <c r="R75" s="642"/>
      <c r="S75" s="683"/>
    </row>
    <row r="76" spans="1:23" s="948" customFormat="1" ht="15" customHeight="1" x14ac:dyDescent="0.25">
      <c r="A76" s="698"/>
      <c r="B76" s="699"/>
      <c r="C76" s="699"/>
      <c r="D76" s="699"/>
      <c r="E76" s="699"/>
      <c r="F76" s="642"/>
      <c r="G76" s="834" t="s">
        <v>430</v>
      </c>
      <c r="H76" s="642"/>
      <c r="I76" s="834" t="s">
        <v>431</v>
      </c>
      <c r="J76" s="656"/>
      <c r="K76" s="642"/>
      <c r="L76" s="642"/>
      <c r="M76" s="642"/>
      <c r="N76" s="642"/>
      <c r="O76" s="642"/>
      <c r="P76" s="642"/>
      <c r="Q76" s="642"/>
      <c r="R76" s="642"/>
      <c r="S76" s="683"/>
    </row>
    <row r="77" spans="1:23" s="948" customFormat="1" ht="15" customHeight="1" x14ac:dyDescent="0.2">
      <c r="A77" s="700" t="s">
        <v>665</v>
      </c>
      <c r="B77" s="699"/>
      <c r="C77" s="699"/>
      <c r="D77" s="699"/>
      <c r="E77" s="699"/>
      <c r="F77" s="642"/>
      <c r="G77" s="163">
        <v>22388</v>
      </c>
      <c r="H77" s="642"/>
      <c r="I77" s="163">
        <v>40567</v>
      </c>
      <c r="J77" s="701"/>
      <c r="K77" s="642"/>
      <c r="L77" s="642"/>
      <c r="M77" s="642"/>
      <c r="N77" s="642"/>
      <c r="O77" s="642"/>
      <c r="P77" s="642"/>
      <c r="Q77" s="642"/>
      <c r="R77" s="642"/>
      <c r="S77" s="683"/>
    </row>
    <row r="78" spans="1:23" ht="15" customHeight="1" x14ac:dyDescent="0.25">
      <c r="A78" s="700" t="s">
        <v>666</v>
      </c>
      <c r="B78" s="699"/>
      <c r="C78" s="699"/>
      <c r="D78" s="699"/>
      <c r="E78" s="642"/>
      <c r="F78" s="642"/>
      <c r="G78" s="163">
        <v>2193</v>
      </c>
      <c r="H78" s="642"/>
      <c r="I78" s="163">
        <v>2384</v>
      </c>
      <c r="J78" s="701"/>
      <c r="K78" s="642"/>
      <c r="L78" s="642"/>
      <c r="M78" s="642"/>
      <c r="N78" s="642"/>
      <c r="O78" s="642"/>
      <c r="P78" s="642"/>
      <c r="Q78" s="642"/>
      <c r="R78" s="642"/>
      <c r="S78" s="683"/>
    </row>
    <row r="79" spans="1:23" ht="15" customHeight="1" x14ac:dyDescent="0.25">
      <c r="A79" s="700" t="s">
        <v>667</v>
      </c>
      <c r="B79" s="701"/>
      <c r="C79" s="699"/>
      <c r="D79" s="699"/>
      <c r="E79" s="642"/>
      <c r="F79" s="642"/>
      <c r="G79" s="163">
        <v>1890</v>
      </c>
      <c r="H79" s="642"/>
      <c r="I79" s="163">
        <v>2038</v>
      </c>
      <c r="J79" s="701"/>
      <c r="K79" s="642"/>
      <c r="L79" s="642"/>
      <c r="M79" s="642"/>
      <c r="N79" s="642"/>
      <c r="O79" s="642"/>
      <c r="P79" s="642"/>
      <c r="Q79" s="642"/>
      <c r="R79" s="642"/>
      <c r="S79" s="683"/>
    </row>
    <row r="80" spans="1:23" ht="27" customHeight="1" x14ac:dyDescent="0.25">
      <c r="A80" s="1265" t="s">
        <v>668</v>
      </c>
      <c r="B80" s="1266"/>
      <c r="C80" s="1266"/>
      <c r="D80" s="1266"/>
      <c r="E80" s="1266"/>
      <c r="F80" s="642"/>
      <c r="G80" s="163">
        <v>272</v>
      </c>
      <c r="H80" s="642"/>
      <c r="I80" s="163">
        <v>421</v>
      </c>
      <c r="J80" s="701"/>
      <c r="K80" s="642"/>
      <c r="L80" s="642"/>
      <c r="M80" s="642"/>
      <c r="N80" s="642"/>
      <c r="O80" s="642"/>
      <c r="P80" s="642"/>
      <c r="Q80" s="642"/>
      <c r="R80" s="642"/>
      <c r="S80" s="683"/>
    </row>
    <row r="81" spans="1:19" ht="15" customHeight="1" x14ac:dyDescent="0.25">
      <c r="A81" s="702" t="s">
        <v>669</v>
      </c>
      <c r="B81" s="703"/>
      <c r="C81" s="703"/>
      <c r="D81" s="703"/>
      <c r="E81" s="687"/>
      <c r="F81" s="687"/>
      <c r="G81" s="74">
        <v>0.14000000000000001</v>
      </c>
      <c r="H81" s="687"/>
      <c r="I81" s="74">
        <v>0.21</v>
      </c>
      <c r="J81" s="134"/>
      <c r="K81" s="687"/>
      <c r="L81" s="687"/>
      <c r="M81" s="687"/>
      <c r="N81" s="687"/>
      <c r="O81" s="687"/>
      <c r="P81" s="687"/>
      <c r="Q81" s="687"/>
      <c r="R81" s="687"/>
      <c r="S81" s="688"/>
    </row>
    <row r="82" spans="1:19" ht="24" customHeight="1" x14ac:dyDescent="0.25">
      <c r="A82" s="704" t="s">
        <v>432</v>
      </c>
      <c r="B82" s="1267"/>
      <c r="C82" s="1268"/>
      <c r="D82" s="1268"/>
      <c r="E82" s="1268"/>
      <c r="F82" s="1268"/>
      <c r="G82" s="1268"/>
      <c r="H82" s="1268"/>
      <c r="I82" s="1268"/>
      <c r="J82" s="1268"/>
      <c r="K82" s="1268"/>
      <c r="L82" s="1268"/>
      <c r="M82" s="1268"/>
      <c r="N82" s="1268"/>
      <c r="O82" s="1268"/>
      <c r="P82" s="1268"/>
      <c r="Q82" s="1268"/>
      <c r="R82" s="1268"/>
      <c r="S82" s="1269"/>
    </row>
    <row r="83" spans="1:19" x14ac:dyDescent="0.25">
      <c r="A83" s="656" t="s">
        <v>433</v>
      </c>
      <c r="B83" s="705"/>
      <c r="C83" s="705"/>
      <c r="D83" s="705"/>
      <c r="E83" s="705"/>
      <c r="F83" s="705"/>
      <c r="G83" s="706"/>
      <c r="H83" s="705"/>
      <c r="I83" s="705"/>
      <c r="J83" s="705"/>
      <c r="K83" s="705"/>
      <c r="L83" s="705"/>
      <c r="M83" s="705"/>
      <c r="N83" s="705"/>
    </row>
    <row r="84" spans="1:19" ht="24" customHeight="1" x14ac:dyDescent="0.25">
      <c r="A84" s="1263" t="s">
        <v>670</v>
      </c>
      <c r="B84" s="1264"/>
      <c r="C84" s="1264"/>
      <c r="D84" s="1264"/>
      <c r="E84" s="1264"/>
      <c r="F84" s="1264"/>
      <c r="G84" s="1264"/>
      <c r="H84" s="1264"/>
      <c r="I84" s="1264"/>
      <c r="J84" s="1264"/>
      <c r="K84" s="1264"/>
      <c r="L84" s="1264"/>
      <c r="M84" s="1264"/>
      <c r="N84" s="1264"/>
    </row>
  </sheetData>
  <dataConsolidate/>
  <mergeCells count="42">
    <mergeCell ref="A84:N84"/>
    <mergeCell ref="E70:H70"/>
    <mergeCell ref="I70:L70"/>
    <mergeCell ref="I72:L72"/>
    <mergeCell ref="I73:L73"/>
    <mergeCell ref="A80:E80"/>
    <mergeCell ref="B82:S82"/>
    <mergeCell ref="N63:Q63"/>
    <mergeCell ref="B65:G65"/>
    <mergeCell ref="H65:L65"/>
    <mergeCell ref="H67:L67"/>
    <mergeCell ref="E69:H69"/>
    <mergeCell ref="I69:L69"/>
    <mergeCell ref="N60:Q60"/>
    <mergeCell ref="B15:D15"/>
    <mergeCell ref="E15:G15"/>
    <mergeCell ref="H15:J15"/>
    <mergeCell ref="K15:M15"/>
    <mergeCell ref="N15:S15"/>
    <mergeCell ref="B36:D36"/>
    <mergeCell ref="E36:G36"/>
    <mergeCell ref="H36:M36"/>
    <mergeCell ref="N36:S36"/>
    <mergeCell ref="B37:D37"/>
    <mergeCell ref="E37:G37"/>
    <mergeCell ref="H37:J37"/>
    <mergeCell ref="K37:M37"/>
    <mergeCell ref="N37:S37"/>
    <mergeCell ref="B11:D11"/>
    <mergeCell ref="G11:H11"/>
    <mergeCell ref="J11:L11"/>
    <mergeCell ref="N11:P11"/>
    <mergeCell ref="B14:D14"/>
    <mergeCell ref="E14:G14"/>
    <mergeCell ref="H14:M14"/>
    <mergeCell ref="N14:S14"/>
    <mergeCell ref="A9:F9"/>
    <mergeCell ref="A2:S2"/>
    <mergeCell ref="A3:S3"/>
    <mergeCell ref="A4:S4"/>
    <mergeCell ref="A5:S5"/>
    <mergeCell ref="A6:S6"/>
  </mergeCells>
  <conditionalFormatting sqref="B17:B33">
    <cfRule type="cellIs" dxfId="58" priority="3" stopIfTrue="1" operator="notEqual">
      <formula>H17+I17+J17</formula>
    </cfRule>
  </conditionalFormatting>
  <conditionalFormatting sqref="B39">
    <cfRule type="cellIs" dxfId="57" priority="14" stopIfTrue="1" operator="notEqual">
      <formula>$H$39+$I$39+$J$39</formula>
    </cfRule>
  </conditionalFormatting>
  <conditionalFormatting sqref="B40:B55">
    <cfRule type="cellIs" dxfId="56" priority="1" stopIfTrue="1" operator="notEqual">
      <formula>H40+I40+J40</formula>
    </cfRule>
  </conditionalFormatting>
  <conditionalFormatting sqref="C17:C18">
    <cfRule type="cellIs" dxfId="55" priority="17" stopIfTrue="1" operator="notEqual">
      <formula>K17+L17+M17</formula>
    </cfRule>
  </conditionalFormatting>
  <conditionalFormatting sqref="C19">
    <cfRule type="cellIs" dxfId="54" priority="19" stopIfTrue="1" operator="notEqual">
      <formula>$K$19+$L$19+$M$19</formula>
    </cfRule>
  </conditionalFormatting>
  <conditionalFormatting sqref="C20">
    <cfRule type="cellIs" dxfId="53" priority="7" stopIfTrue="1" operator="notEqual">
      <formula>$K$20+$L$20+$M$20</formula>
    </cfRule>
  </conditionalFormatting>
  <conditionalFormatting sqref="C21">
    <cfRule type="cellIs" dxfId="52" priority="8" stopIfTrue="1" operator="notEqual">
      <formula>$K$21+$L$21+$M$21</formula>
    </cfRule>
  </conditionalFormatting>
  <conditionalFormatting sqref="C22:C23">
    <cfRule type="cellIs" dxfId="51" priority="6" stopIfTrue="1" operator="notEqual">
      <formula>$K22+$L22+$M22</formula>
    </cfRule>
  </conditionalFormatting>
  <conditionalFormatting sqref="C24">
    <cfRule type="cellIs" dxfId="50" priority="11" stopIfTrue="1" operator="notEqual">
      <formula>$K$24+$L$24+$M$24</formula>
    </cfRule>
  </conditionalFormatting>
  <conditionalFormatting sqref="C25">
    <cfRule type="cellIs" dxfId="49" priority="18" stopIfTrue="1" operator="notEqual">
      <formula>$K$25+$L$25+$M$25</formula>
    </cfRule>
  </conditionalFormatting>
  <conditionalFormatting sqref="C26">
    <cfRule type="cellIs" dxfId="48" priority="16" stopIfTrue="1" operator="notEqual">
      <formula>K26+L26+M26</formula>
    </cfRule>
  </conditionalFormatting>
  <conditionalFormatting sqref="C27:C33">
    <cfRule type="cellIs" dxfId="47" priority="2" stopIfTrue="1" operator="notEqual">
      <formula>$K27+$L27+$M27</formula>
    </cfRule>
  </conditionalFormatting>
  <conditionalFormatting sqref="C39">
    <cfRule type="cellIs" dxfId="46" priority="15" stopIfTrue="1" operator="notEqual">
      <formula>$K$39+$L$39+$M$39</formula>
    </cfRule>
  </conditionalFormatting>
  <conditionalFormatting sqref="C40">
    <cfRule type="cellIs" dxfId="45" priority="13" stopIfTrue="1" operator="notEqual">
      <formula>K40+L40+M40</formula>
    </cfRule>
  </conditionalFormatting>
  <conditionalFormatting sqref="C41">
    <cfRule type="cellIs" dxfId="44" priority="20" stopIfTrue="1" operator="notEqual">
      <formula>$K$41+$L$41+$M$41</formula>
    </cfRule>
  </conditionalFormatting>
  <conditionalFormatting sqref="C42:C45">
    <cfRule type="cellIs" dxfId="43" priority="5" stopIfTrue="1" operator="notEqual">
      <formula>$K42+$L42+$M42</formula>
    </cfRule>
  </conditionalFormatting>
  <conditionalFormatting sqref="C46">
    <cfRule type="cellIs" dxfId="42" priority="10" stopIfTrue="1" operator="notEqual">
      <formula>$K$46+$L$46+$M$46</formula>
    </cfRule>
  </conditionalFormatting>
  <conditionalFormatting sqref="C47">
    <cfRule type="cellIs" dxfId="41" priority="21" stopIfTrue="1" operator="notEqual">
      <formula>$K$47+$L$47+$M$47</formula>
    </cfRule>
  </conditionalFormatting>
  <conditionalFormatting sqref="C48">
    <cfRule type="cellIs" dxfId="40" priority="12" stopIfTrue="1" operator="notEqual">
      <formula>K48+L48+M48</formula>
    </cfRule>
  </conditionalFormatting>
  <conditionalFormatting sqref="C49">
    <cfRule type="cellIs" dxfId="39" priority="22" stopIfTrue="1" operator="notEqual">
      <formula>$K$49+$L$49+$M$49</formula>
    </cfRule>
  </conditionalFormatting>
  <conditionalFormatting sqref="C50:C53">
    <cfRule type="cellIs" dxfId="38" priority="4" stopIfTrue="1" operator="notEqual">
      <formula>$K50+$L50+$M50</formula>
    </cfRule>
  </conditionalFormatting>
  <conditionalFormatting sqref="C54">
    <cfRule type="cellIs" dxfId="37" priority="9" stopIfTrue="1" operator="notEqual">
      <formula>$K$54+$L$54+$M$54</formula>
    </cfRule>
  </conditionalFormatting>
  <conditionalFormatting sqref="C55">
    <cfRule type="cellIs" dxfId="36" priority="23" stopIfTrue="1" operator="notEqual">
      <formula>$K$55+$L$55+$M$55</formula>
    </cfRule>
  </conditionalFormatting>
  <dataValidations count="26">
    <dataValidation type="decimal" allowBlank="1" showInputMessage="1" showErrorMessage="1" errorTitle="Caution!" error="The value entered is not a valid percentage, please update it to a valid percentage." sqref="G81 I81" xr:uid="{0633A425-3B04-478E-B595-163CD0D9D0FA}">
      <formula1>0</formula1>
      <formula2>1</formula2>
    </dataValidation>
    <dataValidation type="whole" allowBlank="1" showErrorMessage="1" errorTitle="Caution!" error="The value entered is not a number, please update it to a number." promptTitle="Caution" prompt="Do Not  Enter Data for Hispanic if already added in Table 2A" sqref="G77:G80 I77:I80" xr:uid="{738ABDB0-424D-4A67-95A3-70B8FAF3DE4F}">
      <formula1>0</formula1>
      <formula2>100000000</formula2>
    </dataValidation>
    <dataValidation type="whole" operator="lessThanOrEqual" allowBlank="1" showErrorMessage="1" errorTitle="Caution!" error="Survey contacts cannot be greater than sample size." promptTitle="Caution" prompt="Do Not  Enter Data for Hispanic if already added in Table 2A" sqref="G79" xr:uid="{D971D158-D0BC-48D3-8D07-65F20CF2A5EC}">
      <formula1>G78</formula1>
    </dataValidation>
    <dataValidation type="whole" operator="lessThanOrEqual" allowBlank="1" showErrorMessage="1" errorTitle="Caution!" error="Sample size cannot be greater than total number of people." promptTitle="Caution" prompt="Do Not  Enter Data for Hispanic if already added in Table 2A" sqref="G78" xr:uid="{37D0DD32-D0E1-4EA5-82EF-C2E58E89F8AB}">
      <formula1>G77</formula1>
    </dataValidation>
    <dataValidation type="whole" operator="lessThanOrEqual" allowBlank="1" showErrorMessage="1" errorTitle="Caution!" error="Completed surveys cannot be greater than survey contacts." promptTitle="Caution" prompt="Do Not  Enter Data for Hispanic if already added in Table 2A" sqref="G80" xr:uid="{17E8D981-5824-4644-A4DD-9A9B6FD41794}">
      <formula1>G79</formula1>
    </dataValidation>
    <dataValidation type="whole" allowBlank="1" showErrorMessage="1" errorTitle="Caution!" error="This is a numeric field. Please enter whole numbers only!" promptTitle="Caution" prompt="Do Not  Enter Data for Hispanic if already added in Table 2A" sqref="B19:R25 B27:R33 B41:R47 B49:R55" xr:uid="{633728AF-E6C0-480E-8B30-6C614D146AC1}">
      <formula1>0</formula1>
      <formula2>1000000</formula2>
    </dataValidation>
    <dataValidation type="custom" allowBlank="1" showInputMessage="1" showErrorMessage="1" errorTitle="CAUTION" error="Do not enter, this is an automatically calculated total!" promptTitle="CAUTION" prompt="If RED, this total does not match T1 to T2 change (If Not Arrested at T1)" sqref="C40" xr:uid="{94B9432E-6F45-4997-9994-348DD1D30495}">
      <formula1>"None"</formula1>
    </dataValidation>
    <dataValidation type="custom" allowBlank="1" showInputMessage="1" showErrorMessage="1" errorTitle="CAUTION" error="Do not enter, this is an automatically calculated total!" sqref="N26 G40" xr:uid="{2AE9E61E-3A98-4535-A19E-8DAC3C8E4A5B}">
      <formula1>"CAUTION"</formula1>
    </dataValidation>
    <dataValidation type="custom" allowBlank="1" showInputMessage="1" showErrorMessage="1" promptTitle="CAUTION" prompt="If RED, this total does not match with T1 to T2 change (If Not Arrested at T1)" sqref="C26" xr:uid="{01E249E0-57AC-405B-A6F2-CE99AB390CC1}">
      <formula1>"None"</formula1>
    </dataValidation>
    <dataValidation type="custom" allowBlank="1" showInputMessage="1" showErrorMessage="1" errorTitle="CAUTION" error="Do not enter, this is an automatically calculated total!" promptTitle="CAUTION" prompt="If RED, this total does not match with T1 to T2 change (If Arrested at T1)" sqref="B26 B40" xr:uid="{AF5560D4-0F9F-426C-8E86-F9789B78AD44}">
      <formula1>"None"</formula1>
    </dataValidation>
    <dataValidation allowBlank="1" showInputMessage="1" showErrorMessage="1" errorTitle="CAUTION" error="Do not enter, this is an automatically calculated total!" sqref="Q18:R18" xr:uid="{9CD4C410-0B22-4C2E-BF19-9475FB144616}"/>
    <dataValidation type="custom" allowBlank="1" showInputMessage="1" showErrorMessage="1" errorTitle="CAUTION" error="Do not enter, this is an automatically calculated total!" sqref="D26:M26 O26:R26 D40:F40 H40:R40 D18:P18" xr:uid="{20652C16-4004-480D-91EA-0058D212ADE8}">
      <formula1>"None"</formula1>
    </dataValidation>
    <dataValidation type="custom" allowBlank="1" showInputMessage="1" showErrorMessage="1" errorTitle="CAUTION" error="Do not enter, this is an automatically calculated total!" promptTitle="CAUTION" prompt="If RED, this total does not match with T1 to T2 change (If Not Arrested at T1)" sqref="C18" xr:uid="{8D0549E5-D608-4E21-B7C8-A1A85FC94B21}">
      <formula1>"None"</formula1>
    </dataValidation>
    <dataValidation type="custom" allowBlank="1" showInputMessage="1" showErrorMessage="1" errorTitle="CAUTION" error="Do not enter, this is an automatically calculated total!" promptTitle="CAUTION" prompt="If RED, this total does not match with T1 to T2 change (If arrested at T1)" sqref="B18" xr:uid="{EF5D982B-1552-4C3F-B98F-BDB89785C16E}">
      <formula1>"None"</formula1>
    </dataValidation>
    <dataValidation type="date" operator="greaterThanOrEqual" allowBlank="1" showInputMessage="1" showErrorMessage="1" errorTitle="INVALID DATE!" error="Please enter a valid Start Date." sqref="J11:L11" xr:uid="{0A5D88A4-CE12-4691-9413-9E2FFFF2F3E4}">
      <formula1>43466</formula1>
    </dataValidation>
    <dataValidation type="date" operator="greaterThan" allowBlank="1" showInputMessage="1" showErrorMessage="1" errorTitle="INVALID DATE!" error="Report Period End Date cannot be before Begin Date." sqref="N11:P11" xr:uid="{78D885B4-27AE-4DB0-A8A5-E51C6727312C}">
      <formula1>J11</formula1>
    </dataValidation>
    <dataValidation type="custom" allowBlank="1" showErrorMessage="1" errorTitle="CAUTION!" error="DO Not Enter! This is an automatically calculated total!" promptTitle="CAUTION!" prompt="Do Not Enter! This is an automatically calculated total!" sqref="S40" xr:uid="{365F6F3E-D4D9-4873-AFDC-97910A201BB3}">
      <formula1>"None"</formula1>
    </dataValidation>
    <dataValidation type="custom" allowBlank="1" showErrorMessage="1" errorTitle="CAUTION" error="Do not enter, this is an automatically calculated total." promptTitle="CAUTION" prompt="Do not enter, this is an automatically calculated total of Child &amp; Adults in Arrested." sqref="F17:S17 D17 D39:S39" xr:uid="{0B7617DD-3A48-4A57-9242-B390340D8367}">
      <formula1>"None"</formula1>
    </dataValidation>
    <dataValidation type="custom" allowBlank="1" showErrorMessage="1" errorTitle="CAUTION" error="Do not enter, this is an automatically calculated total." promptTitle="CAUTION" prompt="Do not enter, this is an automatically calculated total." sqref="S26 S18" xr:uid="{C7F13335-C89B-41AF-B5E0-1F6347B875BC}">
      <formula1>"None"</formula1>
    </dataValidation>
    <dataValidation type="textLength" operator="equal" allowBlank="1" showErrorMessage="1" errorTitle="ERROR" error="Please enter two character state abbreviation only" sqref="B11:D11" xr:uid="{44E1EC42-F993-4790-8798-1D6C2BF78DCF}">
      <formula1>2</formula1>
    </dataValidation>
    <dataValidation type="custom" allowBlank="1" showInputMessage="1" showErrorMessage="1" errorTitle="CAUTION" error="Do not enter, this is an automatically calculated total." promptTitle="CAUTION" prompt="if RED, this total is does not match with T1 to T2 change (If arrested at T1)" sqref="B17 B39" xr:uid="{C3918390-5497-44C8-821B-90BB185B45E1}">
      <formula1>"None"</formula1>
    </dataValidation>
    <dataValidation type="custom" allowBlank="1" showInputMessage="1" showErrorMessage="1" errorTitle="CAUTION" error="Do not enter, this is an automatically calculated total." promptTitle="CAUTION" prompt="if RED, this total is does not match with T1 to T2 change (If  Not Arrested at T1)" sqref="C17 C39" xr:uid="{4234CDDD-B0EB-4369-ADFA-5E97E4ECE85B}">
      <formula1>"None"</formula1>
    </dataValidation>
    <dataValidation type="custom" allowBlank="1" showErrorMessage="1" error="Do not enter, this is an automatically calculated total." sqref="S19:S25 S27:S33" xr:uid="{82766DA1-9481-4D61-830E-77BB7CFC18AF}">
      <formula1>"None"</formula1>
    </dataValidation>
    <dataValidation type="custom" allowBlank="1" showInputMessage="1" showErrorMessage="1" error="Do not enter, this is an automatically calculated total." sqref="S41:S55" xr:uid="{EF34ECC9-4F79-478C-B108-B0833779A46D}">
      <formula1>"None"</formula1>
    </dataValidation>
    <dataValidation type="custom" allowBlank="1" showErrorMessage="1" errorTitle="CAUTION" error="Do not enter, this is an automatically calculated tota." promptTitle="CAUTION" prompt="Do not enter, this is an automatically calculated total of Child &amp; Adults in Arrested." sqref="E17" xr:uid="{F7A5BF25-78B9-4DEE-A464-2EA43792B294}">
      <formula1>"None"</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82:S82" xr:uid="{CBF65B3B-7C46-42F4-B0F8-2CD36CA6D35D}">
      <formula1>255</formula1>
    </dataValidation>
  </dataValidations>
  <pageMargins left="0.75" right="0.75" top="1" bottom="1" header="0.5" footer="0.5"/>
  <pageSetup scale="96" orientation="portrait" r:id="rId1"/>
  <headerFooter alignWithMargins="0">
    <oddFooter>&amp;LFY 2024 Uniform Reporting System (URS)</oddFooter>
  </headerFooter>
  <rowBreaks count="1" manualBreakCount="1">
    <brk id="56" max="18" man="1"/>
  </rowBreaks>
  <ignoredErrors>
    <ignoredError sqref="S26 S4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ltText="&quot;&quot;">
                <anchor moveWithCells="1">
                  <from>
                    <xdr:col>0</xdr:col>
                    <xdr:colOff>2705100</xdr:colOff>
                    <xdr:row>58</xdr:row>
                    <xdr:rowOff>104775</xdr:rowOff>
                  </from>
                  <to>
                    <xdr:col>1</xdr:col>
                    <xdr:colOff>371475</xdr:colOff>
                    <xdr:row>59</xdr:row>
                    <xdr:rowOff>57150</xdr:rowOff>
                  </to>
                </anchor>
              </controlPr>
            </control>
          </mc:Choice>
        </mc:AlternateContent>
        <mc:AlternateContent xmlns:mc="http://schemas.openxmlformats.org/markup-compatibility/2006">
          <mc:Choice Requires="x14">
            <control shapeId="110594" r:id="rId5" name="Check Box 2">
              <controlPr defaultSize="0" autoFill="0" autoLine="0" autoPict="0" altText="&quot;&quot;">
                <anchor moveWithCells="1">
                  <from>
                    <xdr:col>5</xdr:col>
                    <xdr:colOff>400050</xdr:colOff>
                    <xdr:row>58</xdr:row>
                    <xdr:rowOff>85725</xdr:rowOff>
                  </from>
                  <to>
                    <xdr:col>6</xdr:col>
                    <xdr:colOff>276225</xdr:colOff>
                    <xdr:row>59</xdr:row>
                    <xdr:rowOff>47625</xdr:rowOff>
                  </to>
                </anchor>
              </controlPr>
            </control>
          </mc:Choice>
        </mc:AlternateContent>
        <mc:AlternateContent xmlns:mc="http://schemas.openxmlformats.org/markup-compatibility/2006">
          <mc:Choice Requires="x14">
            <control shapeId="110595" r:id="rId6" name="Check Box 3">
              <controlPr defaultSize="0" autoFill="0" autoLine="0" autoPict="0" altText="&quot;&quot;">
                <anchor moveWithCells="1">
                  <from>
                    <xdr:col>10</xdr:col>
                    <xdr:colOff>504825</xdr:colOff>
                    <xdr:row>58</xdr:row>
                    <xdr:rowOff>95250</xdr:rowOff>
                  </from>
                  <to>
                    <xdr:col>11</xdr:col>
                    <xdr:colOff>342900</xdr:colOff>
                    <xdr:row>59</xdr:row>
                    <xdr:rowOff>57150</xdr:rowOff>
                  </to>
                </anchor>
              </controlPr>
            </control>
          </mc:Choice>
        </mc:AlternateContent>
        <mc:AlternateContent xmlns:mc="http://schemas.openxmlformats.org/markup-compatibility/2006">
          <mc:Choice Requires="x14">
            <control shapeId="110596" r:id="rId7" name="Check Box 4">
              <controlPr defaultSize="0" autoFill="0" autoLine="0" autoPict="0" altText="&quot;&quot;">
                <anchor moveWithCells="1">
                  <from>
                    <xdr:col>0</xdr:col>
                    <xdr:colOff>2686050</xdr:colOff>
                    <xdr:row>59</xdr:row>
                    <xdr:rowOff>28575</xdr:rowOff>
                  </from>
                  <to>
                    <xdr:col>1</xdr:col>
                    <xdr:colOff>409575</xdr:colOff>
                    <xdr:row>60</xdr:row>
                    <xdr:rowOff>19050</xdr:rowOff>
                  </to>
                </anchor>
              </controlPr>
            </control>
          </mc:Choice>
        </mc:AlternateContent>
        <mc:AlternateContent xmlns:mc="http://schemas.openxmlformats.org/markup-compatibility/2006">
          <mc:Choice Requires="x14">
            <control shapeId="110597" r:id="rId8" name="Check Box 5">
              <controlPr defaultSize="0" autoFill="0" autoLine="0" autoPict="0" altText="&quot;&quot;">
                <anchor moveWithCells="1">
                  <from>
                    <xdr:col>5</xdr:col>
                    <xdr:colOff>400050</xdr:colOff>
                    <xdr:row>59</xdr:row>
                    <xdr:rowOff>19050</xdr:rowOff>
                  </from>
                  <to>
                    <xdr:col>6</xdr:col>
                    <xdr:colOff>276225</xdr:colOff>
                    <xdr:row>60</xdr:row>
                    <xdr:rowOff>19050</xdr:rowOff>
                  </to>
                </anchor>
              </controlPr>
            </control>
          </mc:Choice>
        </mc:AlternateContent>
        <mc:AlternateContent xmlns:mc="http://schemas.openxmlformats.org/markup-compatibility/2006">
          <mc:Choice Requires="x14">
            <control shapeId="110598" r:id="rId9" name="Check Box 6">
              <controlPr defaultSize="0" autoFill="0" autoLine="0" autoPict="0" altText="&quot;&quot;">
                <anchor moveWithCells="1">
                  <from>
                    <xdr:col>10</xdr:col>
                    <xdr:colOff>504825</xdr:colOff>
                    <xdr:row>59</xdr:row>
                    <xdr:rowOff>9525</xdr:rowOff>
                  </from>
                  <to>
                    <xdr:col>11</xdr:col>
                    <xdr:colOff>323850</xdr:colOff>
                    <xdr:row>60</xdr:row>
                    <xdr:rowOff>19050</xdr:rowOff>
                  </to>
                </anchor>
              </controlPr>
            </control>
          </mc:Choice>
        </mc:AlternateContent>
        <mc:AlternateContent xmlns:mc="http://schemas.openxmlformats.org/markup-compatibility/2006">
          <mc:Choice Requires="x14">
            <control shapeId="110599" r:id="rId10" name="Check Box 7">
              <controlPr defaultSize="0" autoFill="0" autoLine="0" autoPict="0" altText="&quot;&quot;">
                <anchor moveWithCells="1">
                  <from>
                    <xdr:col>0</xdr:col>
                    <xdr:colOff>2676525</xdr:colOff>
                    <xdr:row>61</xdr:row>
                    <xdr:rowOff>104775</xdr:rowOff>
                  </from>
                  <to>
                    <xdr:col>1</xdr:col>
                    <xdr:colOff>523875</xdr:colOff>
                    <xdr:row>62</xdr:row>
                    <xdr:rowOff>47625</xdr:rowOff>
                  </to>
                </anchor>
              </controlPr>
            </control>
          </mc:Choice>
        </mc:AlternateContent>
        <mc:AlternateContent xmlns:mc="http://schemas.openxmlformats.org/markup-compatibility/2006">
          <mc:Choice Requires="x14">
            <control shapeId="110600" r:id="rId11" name="Check Box 8">
              <controlPr defaultSize="0" autoFill="0" autoLine="0" autoPict="0" altText="&quot;&quot;">
                <anchor moveWithCells="1">
                  <from>
                    <xdr:col>5</xdr:col>
                    <xdr:colOff>409575</xdr:colOff>
                    <xdr:row>61</xdr:row>
                    <xdr:rowOff>76200</xdr:rowOff>
                  </from>
                  <to>
                    <xdr:col>6</xdr:col>
                    <xdr:colOff>285750</xdr:colOff>
                    <xdr:row>62</xdr:row>
                    <xdr:rowOff>47625</xdr:rowOff>
                  </to>
                </anchor>
              </controlPr>
            </control>
          </mc:Choice>
        </mc:AlternateContent>
        <mc:AlternateContent xmlns:mc="http://schemas.openxmlformats.org/markup-compatibility/2006">
          <mc:Choice Requires="x14">
            <control shapeId="110601" r:id="rId12" name="Check Box 9">
              <controlPr defaultSize="0" autoFill="0" autoLine="0" autoPict="0" altText="&quot;&quot;">
                <anchor moveWithCells="1">
                  <from>
                    <xdr:col>10</xdr:col>
                    <xdr:colOff>485775</xdr:colOff>
                    <xdr:row>61</xdr:row>
                    <xdr:rowOff>85725</xdr:rowOff>
                  </from>
                  <to>
                    <xdr:col>11</xdr:col>
                    <xdr:colOff>323850</xdr:colOff>
                    <xdr:row>62</xdr:row>
                    <xdr:rowOff>47625</xdr:rowOff>
                  </to>
                </anchor>
              </controlPr>
            </control>
          </mc:Choice>
        </mc:AlternateContent>
        <mc:AlternateContent xmlns:mc="http://schemas.openxmlformats.org/markup-compatibility/2006">
          <mc:Choice Requires="x14">
            <control shapeId="110602" r:id="rId13" name="Check Box 10">
              <controlPr defaultSize="0" autoFill="0" autoLine="0" autoPict="0" altText="&quot;&quot;'">
                <anchor moveWithCells="1">
                  <from>
                    <xdr:col>0</xdr:col>
                    <xdr:colOff>2676525</xdr:colOff>
                    <xdr:row>62</xdr:row>
                    <xdr:rowOff>19050</xdr:rowOff>
                  </from>
                  <to>
                    <xdr:col>1</xdr:col>
                    <xdr:colOff>438150</xdr:colOff>
                    <xdr:row>62</xdr:row>
                    <xdr:rowOff>171450</xdr:rowOff>
                  </to>
                </anchor>
              </controlPr>
            </control>
          </mc:Choice>
        </mc:AlternateContent>
        <mc:AlternateContent xmlns:mc="http://schemas.openxmlformats.org/markup-compatibility/2006">
          <mc:Choice Requires="x14">
            <control shapeId="110603" r:id="rId14" name="Check Box 11">
              <controlPr defaultSize="0" autoFill="0" autoLine="0" autoPict="0" altText="&quot;&quot;">
                <anchor moveWithCells="1">
                  <from>
                    <xdr:col>5</xdr:col>
                    <xdr:colOff>409575</xdr:colOff>
                    <xdr:row>62</xdr:row>
                    <xdr:rowOff>19050</xdr:rowOff>
                  </from>
                  <to>
                    <xdr:col>6</xdr:col>
                    <xdr:colOff>285750</xdr:colOff>
                    <xdr:row>63</xdr:row>
                    <xdr:rowOff>19050</xdr:rowOff>
                  </to>
                </anchor>
              </controlPr>
            </control>
          </mc:Choice>
        </mc:AlternateContent>
        <mc:AlternateContent xmlns:mc="http://schemas.openxmlformats.org/markup-compatibility/2006">
          <mc:Choice Requires="x14">
            <control shapeId="110604" r:id="rId15" name="Check Box 12">
              <controlPr defaultSize="0" autoFill="0" autoLine="0" autoPict="0" altText="&quot;&quot;">
                <anchor moveWithCells="1">
                  <from>
                    <xdr:col>10</xdr:col>
                    <xdr:colOff>504825</xdr:colOff>
                    <xdr:row>62</xdr:row>
                    <xdr:rowOff>9525</xdr:rowOff>
                  </from>
                  <to>
                    <xdr:col>11</xdr:col>
                    <xdr:colOff>323850</xdr:colOff>
                    <xdr:row>63</xdr:row>
                    <xdr:rowOff>19050</xdr:rowOff>
                  </to>
                </anchor>
              </controlPr>
            </control>
          </mc:Choice>
        </mc:AlternateContent>
        <mc:AlternateContent xmlns:mc="http://schemas.openxmlformats.org/markup-compatibility/2006">
          <mc:Choice Requires="x14">
            <control shapeId="110605" r:id="rId16" name="Check Box 13">
              <controlPr defaultSize="0" autoFill="0" autoLine="0" autoPict="0" altText="&quot;&quot;">
                <anchor moveWithCells="1">
                  <from>
                    <xdr:col>1</xdr:col>
                    <xdr:colOff>9525</xdr:colOff>
                    <xdr:row>68</xdr:row>
                    <xdr:rowOff>19050</xdr:rowOff>
                  </from>
                  <to>
                    <xdr:col>3</xdr:col>
                    <xdr:colOff>371475</xdr:colOff>
                    <xdr:row>69</xdr:row>
                    <xdr:rowOff>19050</xdr:rowOff>
                  </to>
                </anchor>
              </controlPr>
            </control>
          </mc:Choice>
        </mc:AlternateContent>
        <mc:AlternateContent xmlns:mc="http://schemas.openxmlformats.org/markup-compatibility/2006">
          <mc:Choice Requires="x14">
            <control shapeId="110606" r:id="rId17" name="Check Box 14">
              <controlPr defaultSize="0" autoFill="0" autoLine="0" autoPict="0" altText="&quot;&quot;">
                <anchor moveWithCells="1">
                  <from>
                    <xdr:col>5</xdr:col>
                    <xdr:colOff>219075</xdr:colOff>
                    <xdr:row>68</xdr:row>
                    <xdr:rowOff>19050</xdr:rowOff>
                  </from>
                  <to>
                    <xdr:col>5</xdr:col>
                    <xdr:colOff>485775</xdr:colOff>
                    <xdr:row>69</xdr:row>
                    <xdr:rowOff>19050</xdr:rowOff>
                  </to>
                </anchor>
              </controlPr>
            </control>
          </mc:Choice>
        </mc:AlternateContent>
        <mc:AlternateContent xmlns:mc="http://schemas.openxmlformats.org/markup-compatibility/2006">
          <mc:Choice Requires="x14">
            <control shapeId="110607" r:id="rId18" name="Check Box 15">
              <controlPr defaultSize="0" autoFill="0" autoLine="0" autoPict="0" altText="&quot;&quot;">
                <anchor moveWithCells="1">
                  <from>
                    <xdr:col>12</xdr:col>
                    <xdr:colOff>514350</xdr:colOff>
                    <xdr:row>68</xdr:row>
                    <xdr:rowOff>19050</xdr:rowOff>
                  </from>
                  <to>
                    <xdr:col>13</xdr:col>
                    <xdr:colOff>361950</xdr:colOff>
                    <xdr:row>69</xdr:row>
                    <xdr:rowOff>19050</xdr:rowOff>
                  </to>
                </anchor>
              </controlPr>
            </control>
          </mc:Choice>
        </mc:AlternateContent>
        <mc:AlternateContent xmlns:mc="http://schemas.openxmlformats.org/markup-compatibility/2006">
          <mc:Choice Requires="x14">
            <control shapeId="110608" r:id="rId19" name="Check Box 16">
              <controlPr defaultSize="0" autoFill="0" autoLine="0" autoPict="0" altText="&quot;&quot;">
                <anchor moveWithCells="1">
                  <from>
                    <xdr:col>1</xdr:col>
                    <xdr:colOff>0</xdr:colOff>
                    <xdr:row>69</xdr:row>
                    <xdr:rowOff>9525</xdr:rowOff>
                  </from>
                  <to>
                    <xdr:col>3</xdr:col>
                    <xdr:colOff>361950</xdr:colOff>
                    <xdr:row>70</xdr:row>
                    <xdr:rowOff>19050</xdr:rowOff>
                  </to>
                </anchor>
              </controlPr>
            </control>
          </mc:Choice>
        </mc:AlternateContent>
        <mc:AlternateContent xmlns:mc="http://schemas.openxmlformats.org/markup-compatibility/2006">
          <mc:Choice Requires="x14">
            <control shapeId="110609" r:id="rId20" name="Check Box 17">
              <controlPr defaultSize="0" autoFill="0" autoLine="0" autoPict="0" altText="&quot;&quot;">
                <anchor moveWithCells="1">
                  <from>
                    <xdr:col>5</xdr:col>
                    <xdr:colOff>219075</xdr:colOff>
                    <xdr:row>69</xdr:row>
                    <xdr:rowOff>19050</xdr:rowOff>
                  </from>
                  <to>
                    <xdr:col>6</xdr:col>
                    <xdr:colOff>0</xdr:colOff>
                    <xdr:row>70</xdr:row>
                    <xdr:rowOff>9525</xdr:rowOff>
                  </to>
                </anchor>
              </controlPr>
            </control>
          </mc:Choice>
        </mc:AlternateContent>
        <mc:AlternateContent xmlns:mc="http://schemas.openxmlformats.org/markup-compatibility/2006">
          <mc:Choice Requires="x14">
            <control shapeId="110610" r:id="rId21" name="Check Box 18">
              <controlPr defaultSize="0" autoFill="0" autoLine="0" autoPict="0" altText="&quot;&quot;">
                <anchor moveWithCells="1">
                  <from>
                    <xdr:col>12</xdr:col>
                    <xdr:colOff>514350</xdr:colOff>
                    <xdr:row>69</xdr:row>
                    <xdr:rowOff>19050</xdr:rowOff>
                  </from>
                  <to>
                    <xdr:col>13</xdr:col>
                    <xdr:colOff>361950</xdr:colOff>
                    <xdr:row>70</xdr:row>
                    <xdr:rowOff>19050</xdr:rowOff>
                  </to>
                </anchor>
              </controlPr>
            </control>
          </mc:Choice>
        </mc:AlternateContent>
        <mc:AlternateContent xmlns:mc="http://schemas.openxmlformats.org/markup-compatibility/2006">
          <mc:Choice Requires="x14">
            <control shapeId="110611" r:id="rId22" name="Option Button 19">
              <controlPr defaultSize="0" autoFill="0" autoLine="0" autoPict="0">
                <anchor moveWithCells="1">
                  <from>
                    <xdr:col>1</xdr:col>
                    <xdr:colOff>9525</xdr:colOff>
                    <xdr:row>64</xdr:row>
                    <xdr:rowOff>38100</xdr:rowOff>
                  </from>
                  <to>
                    <xdr:col>2</xdr:col>
                    <xdr:colOff>209550</xdr:colOff>
                    <xdr:row>65</xdr:row>
                    <xdr:rowOff>0</xdr:rowOff>
                  </to>
                </anchor>
              </controlPr>
            </control>
          </mc:Choice>
        </mc:AlternateContent>
        <mc:AlternateContent xmlns:mc="http://schemas.openxmlformats.org/markup-compatibility/2006">
          <mc:Choice Requires="x14">
            <control shapeId="110612" r:id="rId23" name="Group Box 20">
              <controlPr defaultSize="0" autoFill="0" autoPict="0" altText="&quot;&quot;">
                <anchor moveWithCells="1">
                  <from>
                    <xdr:col>0</xdr:col>
                    <xdr:colOff>19050</xdr:colOff>
                    <xdr:row>64</xdr:row>
                    <xdr:rowOff>0</xdr:rowOff>
                  </from>
                  <to>
                    <xdr:col>6</xdr:col>
                    <xdr:colOff>438150</xdr:colOff>
                    <xdr:row>65</xdr:row>
                    <xdr:rowOff>19050</xdr:rowOff>
                  </to>
                </anchor>
              </controlPr>
            </control>
          </mc:Choice>
        </mc:AlternateContent>
        <mc:AlternateContent xmlns:mc="http://schemas.openxmlformats.org/markup-compatibility/2006">
          <mc:Choice Requires="x14">
            <control shapeId="110613" r:id="rId24" name="Option Button 21">
              <controlPr defaultSize="0" autoFill="0" autoLine="0" autoPict="0">
                <anchor moveWithCells="1">
                  <from>
                    <xdr:col>1</xdr:col>
                    <xdr:colOff>19050</xdr:colOff>
                    <xdr:row>66</xdr:row>
                    <xdr:rowOff>104775</xdr:rowOff>
                  </from>
                  <to>
                    <xdr:col>3</xdr:col>
                    <xdr:colOff>247650</xdr:colOff>
                    <xdr:row>66</xdr:row>
                    <xdr:rowOff>238125</xdr:rowOff>
                  </to>
                </anchor>
              </controlPr>
            </control>
          </mc:Choice>
        </mc:AlternateContent>
        <mc:AlternateContent xmlns:mc="http://schemas.openxmlformats.org/markup-compatibility/2006">
          <mc:Choice Requires="x14">
            <control shapeId="110614" r:id="rId25" name="Option Button 22">
              <controlPr defaultSize="0" autoFill="0" autoLine="0" autoPict="0">
                <anchor moveWithCells="1">
                  <from>
                    <xdr:col>4</xdr:col>
                    <xdr:colOff>209550</xdr:colOff>
                    <xdr:row>66</xdr:row>
                    <xdr:rowOff>28575</xdr:rowOff>
                  </from>
                  <to>
                    <xdr:col>6</xdr:col>
                    <xdr:colOff>361950</xdr:colOff>
                    <xdr:row>67</xdr:row>
                    <xdr:rowOff>0</xdr:rowOff>
                  </to>
                </anchor>
              </controlPr>
            </control>
          </mc:Choice>
        </mc:AlternateContent>
        <mc:AlternateContent xmlns:mc="http://schemas.openxmlformats.org/markup-compatibility/2006">
          <mc:Choice Requires="x14">
            <control shapeId="110615" r:id="rId26" name="Group Box 23">
              <controlPr defaultSize="0" autoFill="0" autoPict="0" altText="&quot;&quot;">
                <anchor moveWithCells="1">
                  <from>
                    <xdr:col>0</xdr:col>
                    <xdr:colOff>9525</xdr:colOff>
                    <xdr:row>66</xdr:row>
                    <xdr:rowOff>9525</xdr:rowOff>
                  </from>
                  <to>
                    <xdr:col>6</xdr:col>
                    <xdr:colOff>466725</xdr:colOff>
                    <xdr:row>67</xdr:row>
                    <xdr:rowOff>19050</xdr:rowOff>
                  </to>
                </anchor>
              </controlPr>
            </control>
          </mc:Choice>
        </mc:AlternateContent>
        <mc:AlternateContent xmlns:mc="http://schemas.openxmlformats.org/markup-compatibility/2006">
          <mc:Choice Requires="x14">
            <control shapeId="110616" r:id="rId27" name="Option Button 24">
              <controlPr defaultSize="0" autoFill="0" autoLine="0" autoPict="0">
                <anchor moveWithCells="1">
                  <from>
                    <xdr:col>1</xdr:col>
                    <xdr:colOff>9525</xdr:colOff>
                    <xdr:row>71</xdr:row>
                    <xdr:rowOff>47625</xdr:rowOff>
                  </from>
                  <to>
                    <xdr:col>3</xdr:col>
                    <xdr:colOff>209550</xdr:colOff>
                    <xdr:row>72</xdr:row>
                    <xdr:rowOff>19050</xdr:rowOff>
                  </to>
                </anchor>
              </controlPr>
            </control>
          </mc:Choice>
        </mc:AlternateContent>
        <mc:AlternateContent xmlns:mc="http://schemas.openxmlformats.org/markup-compatibility/2006">
          <mc:Choice Requires="x14">
            <control shapeId="110617" r:id="rId28" name="Option Button 25">
              <controlPr defaultSize="0" autoFill="0" autoLine="0" autoPict="0">
                <anchor moveWithCells="1">
                  <from>
                    <xdr:col>3</xdr:col>
                    <xdr:colOff>209550</xdr:colOff>
                    <xdr:row>71</xdr:row>
                    <xdr:rowOff>47625</xdr:rowOff>
                  </from>
                  <to>
                    <xdr:col>7</xdr:col>
                    <xdr:colOff>257175</xdr:colOff>
                    <xdr:row>72</xdr:row>
                    <xdr:rowOff>0</xdr:rowOff>
                  </to>
                </anchor>
              </controlPr>
            </control>
          </mc:Choice>
        </mc:AlternateContent>
        <mc:AlternateContent xmlns:mc="http://schemas.openxmlformats.org/markup-compatibility/2006">
          <mc:Choice Requires="x14">
            <control shapeId="110618" r:id="rId29" name="Group Box 26">
              <controlPr defaultSize="0" autoFill="0" autoPict="0" altText="&quot;&quot;">
                <anchor moveWithCells="1">
                  <from>
                    <xdr:col>0</xdr:col>
                    <xdr:colOff>9525</xdr:colOff>
                    <xdr:row>70</xdr:row>
                    <xdr:rowOff>57150</xdr:rowOff>
                  </from>
                  <to>
                    <xdr:col>7</xdr:col>
                    <xdr:colOff>514350</xdr:colOff>
                    <xdr:row>72</xdr:row>
                    <xdr:rowOff>19050</xdr:rowOff>
                  </to>
                </anchor>
              </controlPr>
            </control>
          </mc:Choice>
        </mc:AlternateContent>
        <mc:AlternateContent xmlns:mc="http://schemas.openxmlformats.org/markup-compatibility/2006">
          <mc:Choice Requires="x14">
            <control shapeId="110619" r:id="rId30" name="Option Button 27">
              <controlPr defaultSize="0" autoFill="0" autoLine="0" autoPict="0">
                <anchor moveWithCells="1">
                  <from>
                    <xdr:col>1</xdr:col>
                    <xdr:colOff>9525</xdr:colOff>
                    <xdr:row>72</xdr:row>
                    <xdr:rowOff>38100</xdr:rowOff>
                  </from>
                  <to>
                    <xdr:col>3</xdr:col>
                    <xdr:colOff>171450</xdr:colOff>
                    <xdr:row>73</xdr:row>
                    <xdr:rowOff>0</xdr:rowOff>
                  </to>
                </anchor>
              </controlPr>
            </control>
          </mc:Choice>
        </mc:AlternateContent>
        <mc:AlternateContent xmlns:mc="http://schemas.openxmlformats.org/markup-compatibility/2006">
          <mc:Choice Requires="x14">
            <control shapeId="110620" r:id="rId31" name="Option Button 28">
              <controlPr defaultSize="0" autoFill="0" autoLine="0" autoPict="0">
                <anchor moveWithCells="1">
                  <from>
                    <xdr:col>3</xdr:col>
                    <xdr:colOff>209550</xdr:colOff>
                    <xdr:row>72</xdr:row>
                    <xdr:rowOff>28575</xdr:rowOff>
                  </from>
                  <to>
                    <xdr:col>7</xdr:col>
                    <xdr:colOff>276225</xdr:colOff>
                    <xdr:row>73</xdr:row>
                    <xdr:rowOff>9525</xdr:rowOff>
                  </to>
                </anchor>
              </controlPr>
            </control>
          </mc:Choice>
        </mc:AlternateContent>
        <mc:AlternateContent xmlns:mc="http://schemas.openxmlformats.org/markup-compatibility/2006">
          <mc:Choice Requires="x14">
            <control shapeId="110621" r:id="rId32" name="Group Box 29">
              <controlPr defaultSize="0" autoFill="0" autoPict="0" altText="&quot;&quot;">
                <anchor moveWithCells="1">
                  <from>
                    <xdr:col>0</xdr:col>
                    <xdr:colOff>19050</xdr:colOff>
                    <xdr:row>72</xdr:row>
                    <xdr:rowOff>19050</xdr:rowOff>
                  </from>
                  <to>
                    <xdr:col>7</xdr:col>
                    <xdr:colOff>514350</xdr:colOff>
                    <xdr:row>73</xdr:row>
                    <xdr:rowOff>19050</xdr:rowOff>
                  </to>
                </anchor>
              </controlPr>
            </control>
          </mc:Choice>
        </mc:AlternateContent>
        <mc:AlternateContent xmlns:mc="http://schemas.openxmlformats.org/markup-compatibility/2006">
          <mc:Choice Requires="x14">
            <control shapeId="110622" r:id="rId33" name="Option Button 30">
              <controlPr defaultSize="0" autoFill="0" autoLine="0" autoPict="0">
                <anchor moveWithCells="1">
                  <from>
                    <xdr:col>4</xdr:col>
                    <xdr:colOff>209550</xdr:colOff>
                    <xdr:row>64</xdr:row>
                    <xdr:rowOff>57150</xdr:rowOff>
                  </from>
                  <to>
                    <xdr:col>6</xdr:col>
                    <xdr:colOff>438150</xdr:colOff>
                    <xdr:row>64</xdr:row>
                    <xdr:rowOff>228600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6D8D5-EA22-4C96-AFAC-11EFEAE8F587}">
  <sheetPr codeName="Sheet30"/>
  <dimension ref="A1:Z72"/>
  <sheetViews>
    <sheetView showGridLines="0" zoomScaleNormal="100" workbookViewId="0">
      <selection activeCell="S20" sqref="S20"/>
    </sheetView>
  </sheetViews>
  <sheetFormatPr defaultColWidth="9.140625" defaultRowHeight="15" x14ac:dyDescent="0.25"/>
  <cols>
    <col min="1" max="1" width="40.7109375" style="573" customWidth="1"/>
    <col min="2" max="2" width="9" style="573" customWidth="1"/>
    <col min="3" max="3" width="9.5703125" style="573" customWidth="1"/>
    <col min="4" max="4" width="8.28515625" style="573" customWidth="1"/>
    <col min="5" max="5" width="9" style="573" customWidth="1"/>
    <col min="6" max="6" width="10" style="573" customWidth="1"/>
    <col min="7" max="7" width="8.42578125" style="573" customWidth="1"/>
    <col min="8" max="8" width="9.85546875" style="573" customWidth="1"/>
    <col min="9" max="9" width="10.5703125" style="573" customWidth="1"/>
    <col min="10" max="10" width="9.28515625" style="573" customWidth="1"/>
    <col min="11" max="11" width="9.42578125" style="573" customWidth="1"/>
    <col min="12" max="12" width="10.140625" style="573" customWidth="1"/>
    <col min="13" max="13" width="9" style="573" customWidth="1"/>
    <col min="14" max="14" width="8.28515625" style="573" customWidth="1"/>
    <col min="15" max="15" width="7.140625" style="573" customWidth="1"/>
    <col min="16" max="16" width="8.7109375" style="573" customWidth="1"/>
    <col min="17" max="18" width="8.28515625" style="573" customWidth="1"/>
    <col min="19" max="16384" width="9.140625" style="573"/>
  </cols>
  <sheetData>
    <row r="1" spans="1:19" x14ac:dyDescent="0.25">
      <c r="A1" s="639" t="s">
        <v>805</v>
      </c>
      <c r="B1" s="639"/>
      <c r="C1" s="640"/>
      <c r="D1" s="640"/>
      <c r="E1" s="640"/>
      <c r="F1" s="640"/>
      <c r="G1" s="640"/>
      <c r="H1" s="640"/>
      <c r="I1" s="641"/>
      <c r="J1" s="641"/>
      <c r="K1" s="640"/>
      <c r="L1" s="640"/>
      <c r="M1" s="640"/>
      <c r="N1" s="640"/>
      <c r="O1" s="640"/>
      <c r="P1" s="640"/>
      <c r="Q1" s="640"/>
      <c r="R1" s="640"/>
      <c r="S1" s="640"/>
    </row>
    <row r="2" spans="1:19" ht="27" customHeight="1" x14ac:dyDescent="0.25">
      <c r="A2" s="1051" t="s">
        <v>682</v>
      </c>
      <c r="B2" s="1051"/>
      <c r="C2" s="1051"/>
      <c r="D2" s="1051"/>
      <c r="E2" s="1051"/>
      <c r="F2" s="1051"/>
      <c r="G2" s="1051"/>
      <c r="H2" s="1051"/>
      <c r="I2" s="1051"/>
      <c r="J2" s="1051"/>
      <c r="K2" s="1051"/>
      <c r="L2" s="1051"/>
      <c r="M2" s="1051"/>
      <c r="N2" s="1051"/>
      <c r="O2" s="1051"/>
      <c r="P2" s="1051"/>
      <c r="Q2" s="1051"/>
      <c r="R2" s="1051"/>
      <c r="S2" s="1051"/>
    </row>
    <row r="3" spans="1:19" x14ac:dyDescent="0.25">
      <c r="A3" s="1291" t="s">
        <v>886</v>
      </c>
      <c r="B3" s="1291"/>
      <c r="C3" s="1291"/>
      <c r="D3" s="1291"/>
      <c r="E3" s="1291"/>
      <c r="F3" s="1291"/>
      <c r="G3" s="1291"/>
      <c r="H3" s="1291"/>
      <c r="I3" s="1291"/>
      <c r="J3" s="1291"/>
      <c r="K3" s="1291"/>
      <c r="L3" s="1291"/>
      <c r="M3" s="1291"/>
      <c r="N3" s="1291"/>
      <c r="O3" s="1291"/>
      <c r="P3" s="1291"/>
      <c r="Q3" s="1291"/>
      <c r="R3" s="1291"/>
      <c r="S3" s="1291"/>
    </row>
    <row r="4" spans="1:19" ht="26.25" customHeight="1" x14ac:dyDescent="0.25">
      <c r="A4" s="1291" t="s">
        <v>887</v>
      </c>
      <c r="B4" s="1291"/>
      <c r="C4" s="1291"/>
      <c r="D4" s="1291"/>
      <c r="E4" s="1291"/>
      <c r="F4" s="1291"/>
      <c r="G4" s="1291"/>
      <c r="H4" s="1291"/>
      <c r="I4" s="1291"/>
      <c r="J4" s="1291"/>
      <c r="K4" s="1291"/>
      <c r="L4" s="1291"/>
      <c r="M4" s="1291"/>
      <c r="N4" s="1291"/>
      <c r="O4" s="1291"/>
      <c r="P4" s="1291"/>
      <c r="Q4" s="1291"/>
      <c r="R4" s="1291"/>
      <c r="S4" s="1291"/>
    </row>
    <row r="5" spans="1:19" ht="15" customHeight="1" x14ac:dyDescent="0.25">
      <c r="A5" s="1291" t="s">
        <v>888</v>
      </c>
      <c r="B5" s="1291"/>
      <c r="C5" s="1291"/>
      <c r="D5" s="1291"/>
      <c r="E5" s="1291"/>
      <c r="F5" s="1291"/>
      <c r="G5" s="1291"/>
      <c r="H5" s="1291"/>
      <c r="I5" s="1291"/>
      <c r="J5" s="1291"/>
      <c r="K5" s="1291"/>
      <c r="L5" s="1291"/>
      <c r="M5" s="1291"/>
      <c r="N5" s="1291"/>
      <c r="O5" s="1291"/>
      <c r="P5" s="1291"/>
      <c r="Q5" s="1291"/>
      <c r="R5" s="1291"/>
      <c r="S5" s="1291"/>
    </row>
    <row r="6" spans="1:19" ht="24.75" customHeight="1" x14ac:dyDescent="0.25">
      <c r="A6" s="1292" t="s">
        <v>889</v>
      </c>
      <c r="B6" s="1292"/>
      <c r="C6" s="1292"/>
      <c r="D6" s="1292"/>
      <c r="E6" s="1292"/>
      <c r="F6" s="1292"/>
      <c r="G6" s="1293"/>
      <c r="H6" s="1293"/>
      <c r="I6" s="1293"/>
      <c r="J6" s="1293"/>
      <c r="K6" s="1293"/>
      <c r="L6" s="1293"/>
      <c r="M6" s="1293"/>
      <c r="N6" s="1293"/>
      <c r="O6" s="1293"/>
      <c r="P6" s="1293"/>
      <c r="Q6" s="1293"/>
      <c r="R6" s="1293"/>
      <c r="S6" s="1293"/>
    </row>
    <row r="7" spans="1:19" ht="7.5" customHeight="1" x14ac:dyDescent="0.25">
      <c r="A7" s="1292"/>
      <c r="B7" s="1292"/>
      <c r="C7" s="1292"/>
      <c r="D7" s="1292"/>
      <c r="E7" s="1292"/>
      <c r="F7" s="1292"/>
      <c r="G7" s="1293"/>
      <c r="H7" s="1293"/>
      <c r="I7" s="1293"/>
      <c r="J7" s="1293"/>
      <c r="K7" s="1293"/>
      <c r="L7" s="1293"/>
      <c r="M7" s="1293"/>
      <c r="N7" s="1293"/>
      <c r="O7" s="1293"/>
      <c r="P7" s="1293"/>
      <c r="Q7" s="1293"/>
      <c r="R7" s="1293"/>
      <c r="S7" s="1293"/>
    </row>
    <row r="8" spans="1:19" ht="15.75" customHeight="1" x14ac:dyDescent="0.25">
      <c r="A8" s="427" t="s">
        <v>80</v>
      </c>
    </row>
    <row r="9" spans="1:19" ht="7.5" customHeight="1" x14ac:dyDescent="0.25"/>
    <row r="10" spans="1:19" ht="8.25" customHeight="1" x14ac:dyDescent="0.25">
      <c r="B10" s="903"/>
      <c r="C10" s="903"/>
      <c r="D10" s="903"/>
      <c r="E10" s="903"/>
      <c r="F10" s="903"/>
      <c r="G10" s="904"/>
      <c r="H10" s="904"/>
      <c r="I10" s="904"/>
      <c r="J10" s="904"/>
      <c r="K10" s="904"/>
      <c r="L10" s="904"/>
      <c r="M10" s="904"/>
      <c r="N10" s="904"/>
      <c r="O10" s="904"/>
      <c r="P10" s="904"/>
      <c r="Q10" s="904"/>
      <c r="R10" s="904"/>
      <c r="S10" s="904"/>
    </row>
    <row r="11" spans="1:19" ht="15.75" x14ac:dyDescent="0.25">
      <c r="A11" s="644" t="s">
        <v>816</v>
      </c>
      <c r="B11" s="645"/>
      <c r="C11" s="646"/>
      <c r="D11" s="646"/>
      <c r="E11" s="646"/>
      <c r="F11" s="646"/>
      <c r="G11" s="642"/>
      <c r="H11" s="642"/>
      <c r="I11" s="643"/>
      <c r="J11" s="643"/>
      <c r="K11" s="642"/>
      <c r="L11" s="642"/>
      <c r="M11" s="642"/>
      <c r="N11" s="642"/>
      <c r="O11" s="642"/>
      <c r="P11" s="642"/>
      <c r="Q11" s="642"/>
      <c r="R11" s="642"/>
      <c r="S11" s="642"/>
    </row>
    <row r="12" spans="1:19" x14ac:dyDescent="0.25">
      <c r="A12" s="647" t="s">
        <v>381</v>
      </c>
      <c r="B12" s="1238" t="s">
        <v>921</v>
      </c>
      <c r="C12" s="1238"/>
      <c r="D12" s="1238"/>
      <c r="E12" s="648"/>
      <c r="F12" s="707"/>
      <c r="G12" s="1239" t="s">
        <v>382</v>
      </c>
      <c r="H12" s="1239"/>
      <c r="I12" s="649" t="s">
        <v>82</v>
      </c>
      <c r="J12" s="1240">
        <v>45108</v>
      </c>
      <c r="K12" s="1240"/>
      <c r="L12" s="1240"/>
      <c r="M12" s="649" t="s">
        <v>74</v>
      </c>
      <c r="N12" s="1240">
        <v>45473</v>
      </c>
      <c r="O12" s="1240"/>
      <c r="P12" s="1240"/>
      <c r="Q12" s="648"/>
      <c r="R12" s="648"/>
      <c r="S12" s="650"/>
    </row>
    <row r="13" spans="1:19" x14ac:dyDescent="0.25">
      <c r="A13" s="708"/>
      <c r="B13" s="709"/>
      <c r="C13" s="709"/>
      <c r="D13" s="642"/>
      <c r="E13" s="710"/>
      <c r="F13" s="711"/>
      <c r="G13" s="712"/>
      <c r="H13" s="712"/>
      <c r="I13" s="643"/>
      <c r="J13" s="643"/>
      <c r="K13" s="643"/>
      <c r="L13" s="643"/>
      <c r="M13" s="643"/>
      <c r="N13" s="642"/>
      <c r="O13" s="642"/>
      <c r="P13" s="642"/>
      <c r="Q13" s="642"/>
      <c r="R13" s="642"/>
      <c r="S13" s="683"/>
    </row>
    <row r="14" spans="1:19" x14ac:dyDescent="0.25">
      <c r="A14" s="713" t="s">
        <v>383</v>
      </c>
      <c r="B14" s="656"/>
      <c r="C14" s="657"/>
      <c r="D14" s="656"/>
      <c r="E14" s="656"/>
      <c r="F14" s="656"/>
      <c r="G14" s="656"/>
      <c r="H14" s="656"/>
      <c r="I14" s="656"/>
      <c r="J14" s="656"/>
      <c r="K14" s="656"/>
      <c r="L14" s="656"/>
      <c r="M14" s="656"/>
      <c r="N14" s="656"/>
      <c r="O14" s="656"/>
      <c r="P14" s="656"/>
      <c r="Q14" s="656"/>
      <c r="R14" s="656"/>
      <c r="S14" s="658"/>
    </row>
    <row r="15" spans="1:19" x14ac:dyDescent="0.25">
      <c r="A15" s="714"/>
      <c r="B15" s="1280" t="s">
        <v>384</v>
      </c>
      <c r="C15" s="1281"/>
      <c r="D15" s="1282"/>
      <c r="E15" s="1280" t="s">
        <v>385</v>
      </c>
      <c r="F15" s="1281"/>
      <c r="G15" s="1282"/>
      <c r="H15" s="1280" t="s">
        <v>386</v>
      </c>
      <c r="I15" s="1281"/>
      <c r="J15" s="1281"/>
      <c r="K15" s="1281"/>
      <c r="L15" s="1281"/>
      <c r="M15" s="715"/>
      <c r="N15" s="1280" t="s">
        <v>434</v>
      </c>
      <c r="O15" s="1281"/>
      <c r="P15" s="1281"/>
      <c r="Q15" s="1281"/>
      <c r="R15" s="1281"/>
      <c r="S15" s="1282"/>
    </row>
    <row r="16" spans="1:19" ht="33.950000000000003" customHeight="1" x14ac:dyDescent="0.25">
      <c r="A16" s="716"/>
      <c r="B16" s="1287" t="s">
        <v>388</v>
      </c>
      <c r="C16" s="1288"/>
      <c r="D16" s="1289"/>
      <c r="E16" s="1287" t="s">
        <v>389</v>
      </c>
      <c r="F16" s="1288"/>
      <c r="G16" s="1289"/>
      <c r="H16" s="1290" t="s">
        <v>435</v>
      </c>
      <c r="I16" s="1250"/>
      <c r="J16" s="1272"/>
      <c r="K16" s="1253" t="s">
        <v>436</v>
      </c>
      <c r="L16" s="1250"/>
      <c r="M16" s="1272"/>
      <c r="N16" s="1256" t="s">
        <v>437</v>
      </c>
      <c r="O16" s="1256"/>
      <c r="P16" s="1256"/>
      <c r="Q16" s="1256"/>
      <c r="R16" s="1256"/>
      <c r="S16" s="1256"/>
    </row>
    <row r="17" spans="1:19" ht="48.75" customHeight="1" x14ac:dyDescent="0.25">
      <c r="A17" s="718"/>
      <c r="B17" s="719" t="s">
        <v>438</v>
      </c>
      <c r="C17" s="720" t="s">
        <v>439</v>
      </c>
      <c r="D17" s="663" t="s">
        <v>394</v>
      </c>
      <c r="E17" s="661" t="s">
        <v>438</v>
      </c>
      <c r="F17" s="661" t="s">
        <v>439</v>
      </c>
      <c r="G17" s="663" t="s">
        <v>394</v>
      </c>
      <c r="H17" s="721" t="s">
        <v>671</v>
      </c>
      <c r="I17" s="722" t="s">
        <v>672</v>
      </c>
      <c r="J17" s="721" t="s">
        <v>394</v>
      </c>
      <c r="K17" s="723" t="s">
        <v>671</v>
      </c>
      <c r="L17" s="724" t="s">
        <v>672</v>
      </c>
      <c r="M17" s="725" t="s">
        <v>394</v>
      </c>
      <c r="N17" s="663" t="s">
        <v>442</v>
      </c>
      <c r="O17" s="663" t="s">
        <v>398</v>
      </c>
      <c r="P17" s="663" t="s">
        <v>443</v>
      </c>
      <c r="Q17" s="663" t="s">
        <v>400</v>
      </c>
      <c r="R17" s="663" t="s">
        <v>444</v>
      </c>
      <c r="S17" s="663" t="s">
        <v>401</v>
      </c>
    </row>
    <row r="18" spans="1:19" x14ac:dyDescent="0.25">
      <c r="A18" s="726" t="s">
        <v>83</v>
      </c>
      <c r="B18" s="199">
        <f t="shared" ref="B18:S18" si="0">SUM(B20:B26)</f>
        <v>37</v>
      </c>
      <c r="C18" s="199">
        <f t="shared" si="0"/>
        <v>215</v>
      </c>
      <c r="D18" s="199">
        <f t="shared" si="0"/>
        <v>53</v>
      </c>
      <c r="E18" s="199">
        <f t="shared" si="0"/>
        <v>33</v>
      </c>
      <c r="F18" s="199">
        <f t="shared" si="0"/>
        <v>219</v>
      </c>
      <c r="G18" s="199">
        <f t="shared" si="0"/>
        <v>53</v>
      </c>
      <c r="H18" s="199">
        <f t="shared" si="0"/>
        <v>19</v>
      </c>
      <c r="I18" s="199">
        <f t="shared" si="0"/>
        <v>18</v>
      </c>
      <c r="J18" s="199">
        <f t="shared" si="0"/>
        <v>0</v>
      </c>
      <c r="K18" s="199">
        <f t="shared" si="0"/>
        <v>12</v>
      </c>
      <c r="L18" s="199">
        <f t="shared" si="0"/>
        <v>201</v>
      </c>
      <c r="M18" s="199">
        <f t="shared" si="0"/>
        <v>2</v>
      </c>
      <c r="N18" s="199">
        <f t="shared" si="0"/>
        <v>46</v>
      </c>
      <c r="O18" s="199">
        <f t="shared" si="0"/>
        <v>80</v>
      </c>
      <c r="P18" s="199">
        <f t="shared" si="0"/>
        <v>20</v>
      </c>
      <c r="Q18" s="199">
        <f t="shared" si="0"/>
        <v>73</v>
      </c>
      <c r="R18" s="199">
        <f t="shared" si="0"/>
        <v>86</v>
      </c>
      <c r="S18" s="199">
        <f t="shared" si="0"/>
        <v>305</v>
      </c>
    </row>
    <row r="19" spans="1:19" x14ac:dyDescent="0.25">
      <c r="A19" s="727" t="s">
        <v>335</v>
      </c>
      <c r="B19" s="1275"/>
      <c r="C19" s="1276"/>
      <c r="D19" s="1276"/>
      <c r="E19" s="1276"/>
      <c r="F19" s="1276"/>
      <c r="G19" s="1276"/>
      <c r="H19" s="1276"/>
      <c r="I19" s="1276"/>
      <c r="J19" s="1276"/>
      <c r="K19" s="1276"/>
      <c r="L19" s="1276"/>
      <c r="M19" s="1276"/>
      <c r="N19" s="1276"/>
      <c r="O19" s="1276"/>
      <c r="P19" s="1276"/>
      <c r="Q19" s="1276"/>
      <c r="R19" s="1276"/>
      <c r="S19" s="1277"/>
    </row>
    <row r="20" spans="1:19" x14ac:dyDescent="0.25">
      <c r="A20" s="728" t="s">
        <v>91</v>
      </c>
      <c r="B20" s="164">
        <v>5</v>
      </c>
      <c r="C20" s="150">
        <v>59</v>
      </c>
      <c r="D20" s="136">
        <v>13</v>
      </c>
      <c r="E20" s="136">
        <v>5</v>
      </c>
      <c r="F20" s="136">
        <v>60</v>
      </c>
      <c r="G20" s="136">
        <v>12</v>
      </c>
      <c r="H20" s="164">
        <v>3</v>
      </c>
      <c r="I20" s="164">
        <v>2</v>
      </c>
      <c r="J20" s="164">
        <v>0</v>
      </c>
      <c r="K20" s="150">
        <v>1</v>
      </c>
      <c r="L20" s="150">
        <v>58</v>
      </c>
      <c r="M20" s="150">
        <v>0</v>
      </c>
      <c r="N20" s="136">
        <v>8</v>
      </c>
      <c r="O20" s="136">
        <v>22</v>
      </c>
      <c r="P20" s="136">
        <v>4</v>
      </c>
      <c r="Q20" s="136">
        <v>19</v>
      </c>
      <c r="R20" s="136">
        <v>24</v>
      </c>
      <c r="S20" s="199">
        <f t="shared" ref="S20:S26" si="1">SUM(N20:R20)</f>
        <v>77</v>
      </c>
    </row>
    <row r="21" spans="1:19" x14ac:dyDescent="0.25">
      <c r="A21" s="728" t="s">
        <v>92</v>
      </c>
      <c r="B21" s="164">
        <v>14</v>
      </c>
      <c r="C21" s="150">
        <v>50</v>
      </c>
      <c r="D21" s="136">
        <v>15</v>
      </c>
      <c r="E21" s="136">
        <v>12</v>
      </c>
      <c r="F21" s="136">
        <v>51</v>
      </c>
      <c r="G21" s="136">
        <v>16</v>
      </c>
      <c r="H21" s="164">
        <v>7</v>
      </c>
      <c r="I21" s="164">
        <v>7</v>
      </c>
      <c r="J21" s="164">
        <v>0</v>
      </c>
      <c r="K21" s="150">
        <v>5</v>
      </c>
      <c r="L21" s="150">
        <v>44</v>
      </c>
      <c r="M21" s="150">
        <v>1</v>
      </c>
      <c r="N21" s="136">
        <v>15</v>
      </c>
      <c r="O21" s="136">
        <v>20</v>
      </c>
      <c r="P21" s="136">
        <v>5</v>
      </c>
      <c r="Q21" s="136">
        <v>18</v>
      </c>
      <c r="R21" s="136">
        <v>21</v>
      </c>
      <c r="S21" s="199">
        <f t="shared" si="1"/>
        <v>79</v>
      </c>
    </row>
    <row r="22" spans="1:19" x14ac:dyDescent="0.25">
      <c r="A22" s="907" t="s">
        <v>477</v>
      </c>
      <c r="B22" s="164">
        <v>0</v>
      </c>
      <c r="C22" s="150">
        <v>0</v>
      </c>
      <c r="D22" s="136">
        <v>0</v>
      </c>
      <c r="E22" s="136">
        <v>0</v>
      </c>
      <c r="F22" s="136">
        <v>0</v>
      </c>
      <c r="G22" s="136">
        <v>0</v>
      </c>
      <c r="H22" s="164">
        <v>0</v>
      </c>
      <c r="I22" s="164">
        <v>0</v>
      </c>
      <c r="J22" s="164">
        <v>0</v>
      </c>
      <c r="K22" s="150">
        <v>0</v>
      </c>
      <c r="L22" s="150">
        <v>0</v>
      </c>
      <c r="M22" s="150">
        <v>0</v>
      </c>
      <c r="N22" s="136">
        <v>0</v>
      </c>
      <c r="O22" s="136">
        <v>0</v>
      </c>
      <c r="P22" s="136">
        <v>0</v>
      </c>
      <c r="Q22" s="136">
        <v>0</v>
      </c>
      <c r="R22" s="136">
        <v>0</v>
      </c>
      <c r="S22" s="199">
        <f t="shared" si="1"/>
        <v>0</v>
      </c>
    </row>
    <row r="23" spans="1:19" x14ac:dyDescent="0.25">
      <c r="A23" s="907" t="s">
        <v>531</v>
      </c>
      <c r="B23" s="164">
        <v>0</v>
      </c>
      <c r="C23" s="150">
        <v>0</v>
      </c>
      <c r="D23" s="136">
        <v>0</v>
      </c>
      <c r="E23" s="136">
        <v>0</v>
      </c>
      <c r="F23" s="136">
        <v>0</v>
      </c>
      <c r="G23" s="136">
        <v>0</v>
      </c>
      <c r="H23" s="164">
        <v>0</v>
      </c>
      <c r="I23" s="164">
        <v>0</v>
      </c>
      <c r="J23" s="164">
        <v>0</v>
      </c>
      <c r="K23" s="150">
        <v>0</v>
      </c>
      <c r="L23" s="150">
        <v>0</v>
      </c>
      <c r="M23" s="150">
        <v>0</v>
      </c>
      <c r="N23" s="136">
        <v>0</v>
      </c>
      <c r="O23" s="136">
        <v>0</v>
      </c>
      <c r="P23" s="136">
        <v>0</v>
      </c>
      <c r="Q23" s="136">
        <v>0</v>
      </c>
      <c r="R23" s="136">
        <v>0</v>
      </c>
      <c r="S23" s="199">
        <f t="shared" si="1"/>
        <v>0</v>
      </c>
    </row>
    <row r="24" spans="1:19" x14ac:dyDescent="0.25">
      <c r="A24" s="907" t="s">
        <v>478</v>
      </c>
      <c r="B24" s="164">
        <v>0</v>
      </c>
      <c r="C24" s="150">
        <v>0</v>
      </c>
      <c r="D24" s="136">
        <v>0</v>
      </c>
      <c r="E24" s="136">
        <v>0</v>
      </c>
      <c r="F24" s="136">
        <v>0</v>
      </c>
      <c r="G24" s="136">
        <v>0</v>
      </c>
      <c r="H24" s="164">
        <v>0</v>
      </c>
      <c r="I24" s="164">
        <v>0</v>
      </c>
      <c r="J24" s="164">
        <v>0</v>
      </c>
      <c r="K24" s="150">
        <v>0</v>
      </c>
      <c r="L24" s="150">
        <v>0</v>
      </c>
      <c r="M24" s="150">
        <v>0</v>
      </c>
      <c r="N24" s="136">
        <v>0</v>
      </c>
      <c r="O24" s="136">
        <v>0</v>
      </c>
      <c r="P24" s="136">
        <v>0</v>
      </c>
      <c r="Q24" s="136">
        <v>0</v>
      </c>
      <c r="R24" s="136">
        <v>0</v>
      </c>
      <c r="S24" s="199">
        <f t="shared" si="1"/>
        <v>0</v>
      </c>
    </row>
    <row r="25" spans="1:19" x14ac:dyDescent="0.25">
      <c r="A25" s="728" t="s">
        <v>95</v>
      </c>
      <c r="B25" s="215">
        <v>0</v>
      </c>
      <c r="C25" s="150">
        <v>0</v>
      </c>
      <c r="D25" s="136">
        <v>0</v>
      </c>
      <c r="E25" s="136">
        <v>0</v>
      </c>
      <c r="F25" s="136">
        <v>0</v>
      </c>
      <c r="G25" s="136">
        <v>0</v>
      </c>
      <c r="H25" s="215">
        <v>0</v>
      </c>
      <c r="I25" s="215">
        <v>0</v>
      </c>
      <c r="J25" s="215">
        <v>0</v>
      </c>
      <c r="K25" s="150">
        <v>0</v>
      </c>
      <c r="L25" s="150">
        <v>0</v>
      </c>
      <c r="M25" s="150">
        <v>0</v>
      </c>
      <c r="N25" s="136">
        <v>0</v>
      </c>
      <c r="O25" s="136">
        <v>0</v>
      </c>
      <c r="P25" s="136">
        <v>0</v>
      </c>
      <c r="Q25" s="136">
        <v>0</v>
      </c>
      <c r="R25" s="136">
        <v>0</v>
      </c>
      <c r="S25" s="199">
        <f t="shared" si="1"/>
        <v>0</v>
      </c>
    </row>
    <row r="26" spans="1:19" x14ac:dyDescent="0.25">
      <c r="A26" s="728" t="s">
        <v>462</v>
      </c>
      <c r="B26" s="164">
        <v>18</v>
      </c>
      <c r="C26" s="150">
        <v>106</v>
      </c>
      <c r="D26" s="136">
        <v>25</v>
      </c>
      <c r="E26" s="136">
        <v>16</v>
      </c>
      <c r="F26" s="136">
        <v>108</v>
      </c>
      <c r="G26" s="136">
        <v>25</v>
      </c>
      <c r="H26" s="164">
        <v>9</v>
      </c>
      <c r="I26" s="164">
        <v>9</v>
      </c>
      <c r="J26" s="164">
        <v>0</v>
      </c>
      <c r="K26" s="150">
        <v>6</v>
      </c>
      <c r="L26" s="150">
        <v>99</v>
      </c>
      <c r="M26" s="150">
        <v>1</v>
      </c>
      <c r="N26" s="136">
        <v>23</v>
      </c>
      <c r="O26" s="136">
        <v>38</v>
      </c>
      <c r="P26" s="136">
        <v>11</v>
      </c>
      <c r="Q26" s="136">
        <v>36</v>
      </c>
      <c r="R26" s="136">
        <v>41</v>
      </c>
      <c r="S26" s="199">
        <f t="shared" si="1"/>
        <v>149</v>
      </c>
    </row>
    <row r="27" spans="1:19" x14ac:dyDescent="0.25">
      <c r="A27" s="729" t="s">
        <v>331</v>
      </c>
      <c r="B27" s="1275"/>
      <c r="C27" s="1276"/>
      <c r="D27" s="1276"/>
      <c r="E27" s="1276"/>
      <c r="F27" s="1276"/>
      <c r="G27" s="1276"/>
      <c r="H27" s="1276"/>
      <c r="I27" s="1276"/>
      <c r="J27" s="1276"/>
      <c r="K27" s="1276"/>
      <c r="L27" s="1276"/>
      <c r="M27" s="1276"/>
      <c r="N27" s="1276"/>
      <c r="O27" s="1276"/>
      <c r="P27" s="1276"/>
      <c r="Q27" s="1276"/>
      <c r="R27" s="1276"/>
      <c r="S27" s="1277"/>
    </row>
    <row r="28" spans="1:19" x14ac:dyDescent="0.25">
      <c r="A28" s="728" t="s">
        <v>445</v>
      </c>
      <c r="B28" s="164">
        <v>37</v>
      </c>
      <c r="C28" s="150">
        <v>215</v>
      </c>
      <c r="D28" s="136">
        <v>53</v>
      </c>
      <c r="E28" s="136">
        <v>33</v>
      </c>
      <c r="F28" s="136">
        <v>219</v>
      </c>
      <c r="G28" s="136">
        <v>53</v>
      </c>
      <c r="H28" s="164">
        <v>19</v>
      </c>
      <c r="I28" s="164">
        <v>18</v>
      </c>
      <c r="J28" s="164">
        <v>0</v>
      </c>
      <c r="K28" s="150">
        <v>12</v>
      </c>
      <c r="L28" s="150">
        <v>201</v>
      </c>
      <c r="M28" s="150">
        <v>2</v>
      </c>
      <c r="N28" s="136">
        <v>46</v>
      </c>
      <c r="O28" s="136">
        <v>80</v>
      </c>
      <c r="P28" s="136">
        <v>20</v>
      </c>
      <c r="Q28" s="136">
        <v>73</v>
      </c>
      <c r="R28" s="136">
        <v>86</v>
      </c>
      <c r="S28" s="199">
        <f>SUM(N28:R28)</f>
        <v>305</v>
      </c>
    </row>
    <row r="29" spans="1:19" ht="12.95" customHeight="1" x14ac:dyDescent="0.25">
      <c r="A29" s="682"/>
      <c r="B29" s="642"/>
      <c r="C29" s="642"/>
      <c r="D29" s="642"/>
      <c r="E29" s="642"/>
      <c r="F29" s="642"/>
      <c r="G29" s="642"/>
      <c r="H29" s="642"/>
      <c r="I29" s="642"/>
      <c r="J29" s="642"/>
      <c r="K29" s="642"/>
      <c r="L29" s="642"/>
      <c r="M29" s="642"/>
      <c r="N29" s="642"/>
      <c r="O29" s="642"/>
      <c r="P29" s="642"/>
      <c r="Q29" s="642"/>
      <c r="R29" s="642"/>
      <c r="S29" s="683"/>
    </row>
    <row r="30" spans="1:19" ht="12.95" customHeight="1" x14ac:dyDescent="0.25">
      <c r="A30" s="682"/>
      <c r="B30" s="642"/>
      <c r="C30" s="642"/>
      <c r="D30" s="642"/>
      <c r="E30" s="642"/>
      <c r="F30" s="642"/>
      <c r="G30" s="642"/>
      <c r="H30" s="642"/>
      <c r="I30" s="642"/>
      <c r="J30" s="642"/>
      <c r="K30" s="642"/>
      <c r="L30" s="642"/>
      <c r="M30" s="642"/>
      <c r="N30" s="642"/>
      <c r="O30" s="642"/>
      <c r="P30" s="642"/>
      <c r="Q30" s="642"/>
      <c r="R30" s="642"/>
      <c r="S30" s="683"/>
    </row>
    <row r="31" spans="1:19" x14ac:dyDescent="0.25">
      <c r="A31" s="713" t="s">
        <v>404</v>
      </c>
      <c r="B31" s="656"/>
      <c r="C31" s="657"/>
      <c r="D31" s="656"/>
      <c r="E31" s="656"/>
      <c r="F31" s="656"/>
      <c r="G31" s="656"/>
      <c r="H31" s="656"/>
      <c r="I31" s="656"/>
      <c r="J31" s="656"/>
      <c r="K31" s="656"/>
      <c r="L31" s="656"/>
      <c r="M31" s="656"/>
      <c r="N31" s="642"/>
      <c r="O31" s="642"/>
      <c r="P31" s="642"/>
      <c r="Q31" s="642"/>
      <c r="R31" s="642"/>
      <c r="S31" s="683"/>
    </row>
    <row r="32" spans="1:19" x14ac:dyDescent="0.25">
      <c r="A32" s="730"/>
      <c r="B32" s="1280" t="s">
        <v>384</v>
      </c>
      <c r="C32" s="1281"/>
      <c r="D32" s="1282"/>
      <c r="E32" s="1283" t="s">
        <v>385</v>
      </c>
      <c r="F32" s="1284"/>
      <c r="G32" s="1285"/>
      <c r="H32" s="1280" t="s">
        <v>386</v>
      </c>
      <c r="I32" s="1281"/>
      <c r="J32" s="1281"/>
      <c r="K32" s="1281"/>
      <c r="L32" s="1281"/>
      <c r="M32" s="1286"/>
      <c r="N32" s="1280" t="s">
        <v>434</v>
      </c>
      <c r="O32" s="1281"/>
      <c r="P32" s="1281"/>
      <c r="Q32" s="1281"/>
      <c r="R32" s="1281"/>
      <c r="S32" s="1282"/>
    </row>
    <row r="33" spans="1:19" ht="33.950000000000003" customHeight="1" x14ac:dyDescent="0.25">
      <c r="A33" s="651"/>
      <c r="B33" s="1253" t="s">
        <v>405</v>
      </c>
      <c r="C33" s="1250"/>
      <c r="D33" s="1255"/>
      <c r="E33" s="1253" t="s">
        <v>406</v>
      </c>
      <c r="F33" s="1250"/>
      <c r="G33" s="1255"/>
      <c r="H33" s="1253" t="s">
        <v>435</v>
      </c>
      <c r="I33" s="1250"/>
      <c r="J33" s="1272"/>
      <c r="K33" s="1253" t="s">
        <v>446</v>
      </c>
      <c r="L33" s="1250"/>
      <c r="M33" s="1272"/>
      <c r="N33" s="1256" t="s">
        <v>447</v>
      </c>
      <c r="O33" s="1256"/>
      <c r="P33" s="1256"/>
      <c r="Q33" s="1256"/>
      <c r="R33" s="1256"/>
      <c r="S33" s="1256"/>
    </row>
    <row r="34" spans="1:19" ht="45" customHeight="1" x14ac:dyDescent="0.25">
      <c r="A34" s="651"/>
      <c r="B34" s="731" t="s">
        <v>438</v>
      </c>
      <c r="C34" s="673" t="s">
        <v>439</v>
      </c>
      <c r="D34" s="663" t="s">
        <v>394</v>
      </c>
      <c r="E34" s="717" t="s">
        <v>438</v>
      </c>
      <c r="F34" s="717" t="s">
        <v>439</v>
      </c>
      <c r="G34" s="663" t="s">
        <v>394</v>
      </c>
      <c r="H34" s="731" t="s">
        <v>440</v>
      </c>
      <c r="I34" s="719" t="s">
        <v>441</v>
      </c>
      <c r="J34" s="721" t="s">
        <v>394</v>
      </c>
      <c r="K34" s="673" t="s">
        <v>440</v>
      </c>
      <c r="L34" s="732" t="s">
        <v>441</v>
      </c>
      <c r="M34" s="733" t="s">
        <v>394</v>
      </c>
      <c r="N34" s="663" t="s">
        <v>442</v>
      </c>
      <c r="O34" s="663" t="s">
        <v>398</v>
      </c>
      <c r="P34" s="663" t="s">
        <v>443</v>
      </c>
      <c r="Q34" s="663" t="s">
        <v>400</v>
      </c>
      <c r="R34" s="663" t="s">
        <v>444</v>
      </c>
      <c r="S34" s="663" t="s">
        <v>401</v>
      </c>
    </row>
    <row r="35" spans="1:19" x14ac:dyDescent="0.25">
      <c r="A35" s="726" t="s">
        <v>83</v>
      </c>
      <c r="B35" s="199">
        <f>SUM(B37:B43)</f>
        <v>33</v>
      </c>
      <c r="C35" s="199">
        <f>SUM(C37:C43)</f>
        <v>126</v>
      </c>
      <c r="D35" s="199">
        <f t="shared" ref="D35:S35" si="2">SUM(D37:D43)</f>
        <v>7</v>
      </c>
      <c r="E35" s="199">
        <f t="shared" si="2"/>
        <v>20</v>
      </c>
      <c r="F35" s="199">
        <f t="shared" si="2"/>
        <v>137</v>
      </c>
      <c r="G35" s="199">
        <f t="shared" si="2"/>
        <v>9</v>
      </c>
      <c r="H35" s="199">
        <f t="shared" si="2"/>
        <v>16</v>
      </c>
      <c r="I35" s="199">
        <f t="shared" si="2"/>
        <v>15</v>
      </c>
      <c r="J35" s="199">
        <f t="shared" si="2"/>
        <v>2</v>
      </c>
      <c r="K35" s="199">
        <f t="shared" si="2"/>
        <v>4</v>
      </c>
      <c r="L35" s="199">
        <f t="shared" si="2"/>
        <v>122</v>
      </c>
      <c r="M35" s="199">
        <f t="shared" si="2"/>
        <v>0</v>
      </c>
      <c r="N35" s="199">
        <f t="shared" si="2"/>
        <v>31</v>
      </c>
      <c r="O35" s="199">
        <f t="shared" si="2"/>
        <v>43</v>
      </c>
      <c r="P35" s="199">
        <f t="shared" si="2"/>
        <v>8</v>
      </c>
      <c r="Q35" s="199">
        <f t="shared" si="2"/>
        <v>38</v>
      </c>
      <c r="R35" s="199">
        <f t="shared" si="2"/>
        <v>46</v>
      </c>
      <c r="S35" s="199">
        <f t="shared" si="2"/>
        <v>166</v>
      </c>
    </row>
    <row r="36" spans="1:19" x14ac:dyDescent="0.25">
      <c r="A36" s="734" t="s">
        <v>335</v>
      </c>
      <c r="B36" s="1275"/>
      <c r="C36" s="1276"/>
      <c r="D36" s="1276"/>
      <c r="E36" s="1276"/>
      <c r="F36" s="1276"/>
      <c r="G36" s="1276"/>
      <c r="H36" s="1276"/>
      <c r="I36" s="1276"/>
      <c r="J36" s="1276"/>
      <c r="K36" s="1276"/>
      <c r="L36" s="1276"/>
      <c r="M36" s="1276"/>
      <c r="N36" s="1276"/>
      <c r="O36" s="1276"/>
      <c r="P36" s="1276"/>
      <c r="Q36" s="1276"/>
      <c r="R36" s="1276"/>
      <c r="S36" s="1277"/>
    </row>
    <row r="37" spans="1:19" x14ac:dyDescent="0.25">
      <c r="A37" s="728" t="s">
        <v>91</v>
      </c>
      <c r="B37" s="164">
        <v>1</v>
      </c>
      <c r="C37" s="150">
        <v>32</v>
      </c>
      <c r="D37" s="136">
        <v>2</v>
      </c>
      <c r="E37" s="136">
        <v>1</v>
      </c>
      <c r="F37" s="136">
        <v>32</v>
      </c>
      <c r="G37" s="136">
        <v>2</v>
      </c>
      <c r="H37" s="164">
        <v>1</v>
      </c>
      <c r="I37" s="164">
        <v>0</v>
      </c>
      <c r="J37" s="164">
        <v>0</v>
      </c>
      <c r="K37" s="150">
        <v>0</v>
      </c>
      <c r="L37" s="150">
        <v>32</v>
      </c>
      <c r="M37" s="150">
        <v>0</v>
      </c>
      <c r="N37" s="136">
        <v>7</v>
      </c>
      <c r="O37" s="136">
        <v>9</v>
      </c>
      <c r="P37" s="136">
        <v>0</v>
      </c>
      <c r="Q37" s="136">
        <v>8</v>
      </c>
      <c r="R37" s="136">
        <v>11</v>
      </c>
      <c r="S37" s="199">
        <f t="shared" ref="S37:S43" si="3">SUM(N37:R37)</f>
        <v>35</v>
      </c>
    </row>
    <row r="38" spans="1:19" x14ac:dyDescent="0.25">
      <c r="A38" s="728" t="s">
        <v>92</v>
      </c>
      <c r="B38" s="164">
        <v>16</v>
      </c>
      <c r="C38" s="150">
        <v>29</v>
      </c>
      <c r="D38" s="136">
        <v>2</v>
      </c>
      <c r="E38" s="136">
        <v>9</v>
      </c>
      <c r="F38" s="136">
        <v>35</v>
      </c>
      <c r="G38" s="136">
        <v>3</v>
      </c>
      <c r="H38" s="164">
        <v>7</v>
      </c>
      <c r="I38" s="164">
        <v>8</v>
      </c>
      <c r="J38" s="164">
        <v>1</v>
      </c>
      <c r="K38" s="150">
        <v>2</v>
      </c>
      <c r="L38" s="150">
        <v>27</v>
      </c>
      <c r="M38" s="150">
        <v>0</v>
      </c>
      <c r="N38" s="136">
        <v>9</v>
      </c>
      <c r="O38" s="136">
        <v>13</v>
      </c>
      <c r="P38" s="136">
        <v>3</v>
      </c>
      <c r="Q38" s="136">
        <v>10</v>
      </c>
      <c r="R38" s="136">
        <v>12</v>
      </c>
      <c r="S38" s="199">
        <f t="shared" si="3"/>
        <v>47</v>
      </c>
    </row>
    <row r="39" spans="1:19" x14ac:dyDescent="0.25">
      <c r="A39" s="907" t="s">
        <v>477</v>
      </c>
      <c r="B39" s="164">
        <v>0</v>
      </c>
      <c r="C39" s="150">
        <v>0</v>
      </c>
      <c r="D39" s="136">
        <v>0</v>
      </c>
      <c r="E39" s="136">
        <v>0</v>
      </c>
      <c r="F39" s="136">
        <v>0</v>
      </c>
      <c r="G39" s="136">
        <v>0</v>
      </c>
      <c r="H39" s="164">
        <v>0</v>
      </c>
      <c r="I39" s="164">
        <v>0</v>
      </c>
      <c r="J39" s="164">
        <v>0</v>
      </c>
      <c r="K39" s="150">
        <v>0</v>
      </c>
      <c r="L39" s="150">
        <v>0</v>
      </c>
      <c r="M39" s="150">
        <v>0</v>
      </c>
      <c r="N39" s="136">
        <v>0</v>
      </c>
      <c r="O39" s="136">
        <v>0</v>
      </c>
      <c r="P39" s="136">
        <v>0</v>
      </c>
      <c r="Q39" s="136">
        <v>0</v>
      </c>
      <c r="R39" s="136">
        <v>0</v>
      </c>
      <c r="S39" s="199">
        <f t="shared" si="3"/>
        <v>0</v>
      </c>
    </row>
    <row r="40" spans="1:19" x14ac:dyDescent="0.25">
      <c r="A40" s="907" t="s">
        <v>531</v>
      </c>
      <c r="B40" s="164">
        <v>0</v>
      </c>
      <c r="C40" s="150">
        <v>0</v>
      </c>
      <c r="D40" s="136">
        <v>0</v>
      </c>
      <c r="E40" s="136">
        <v>0</v>
      </c>
      <c r="F40" s="136">
        <v>0</v>
      </c>
      <c r="G40" s="136">
        <v>0</v>
      </c>
      <c r="H40" s="164">
        <v>0</v>
      </c>
      <c r="I40" s="164">
        <v>0</v>
      </c>
      <c r="J40" s="164">
        <v>0</v>
      </c>
      <c r="K40" s="150">
        <v>0</v>
      </c>
      <c r="L40" s="150">
        <v>0</v>
      </c>
      <c r="M40" s="150">
        <v>0</v>
      </c>
      <c r="N40" s="136">
        <v>0</v>
      </c>
      <c r="O40" s="136">
        <v>0</v>
      </c>
      <c r="P40" s="136">
        <v>0</v>
      </c>
      <c r="Q40" s="136">
        <v>0</v>
      </c>
      <c r="R40" s="136">
        <v>0</v>
      </c>
      <c r="S40" s="199">
        <f t="shared" si="3"/>
        <v>0</v>
      </c>
    </row>
    <row r="41" spans="1:19" x14ac:dyDescent="0.25">
      <c r="A41" s="907" t="s">
        <v>478</v>
      </c>
      <c r="B41" s="164">
        <v>0</v>
      </c>
      <c r="C41" s="150">
        <v>0</v>
      </c>
      <c r="D41" s="136">
        <v>0</v>
      </c>
      <c r="E41" s="136">
        <v>0</v>
      </c>
      <c r="F41" s="136">
        <v>0</v>
      </c>
      <c r="G41" s="136">
        <v>0</v>
      </c>
      <c r="H41" s="164">
        <v>0</v>
      </c>
      <c r="I41" s="164">
        <v>0</v>
      </c>
      <c r="J41" s="164">
        <v>0</v>
      </c>
      <c r="K41" s="150">
        <v>0</v>
      </c>
      <c r="L41" s="150">
        <v>0</v>
      </c>
      <c r="M41" s="150">
        <v>0</v>
      </c>
      <c r="N41" s="136">
        <v>0</v>
      </c>
      <c r="O41" s="136">
        <v>0</v>
      </c>
      <c r="P41" s="136">
        <v>0</v>
      </c>
      <c r="Q41" s="136">
        <v>0</v>
      </c>
      <c r="R41" s="136">
        <v>0</v>
      </c>
      <c r="S41" s="199">
        <f t="shared" si="3"/>
        <v>0</v>
      </c>
    </row>
    <row r="42" spans="1:19" x14ac:dyDescent="0.25">
      <c r="A42" s="728" t="s">
        <v>95</v>
      </c>
      <c r="B42" s="215">
        <v>0</v>
      </c>
      <c r="C42" s="150">
        <v>0</v>
      </c>
      <c r="D42" s="136">
        <v>0</v>
      </c>
      <c r="E42" s="136">
        <v>0</v>
      </c>
      <c r="F42" s="136">
        <v>0</v>
      </c>
      <c r="G42" s="136">
        <v>0</v>
      </c>
      <c r="H42" s="215">
        <v>0</v>
      </c>
      <c r="I42" s="215">
        <v>0</v>
      </c>
      <c r="J42" s="215">
        <v>0</v>
      </c>
      <c r="K42" s="150">
        <v>0</v>
      </c>
      <c r="L42" s="150">
        <v>0</v>
      </c>
      <c r="M42" s="150">
        <v>0</v>
      </c>
      <c r="N42" s="136">
        <v>0</v>
      </c>
      <c r="O42" s="136">
        <v>0</v>
      </c>
      <c r="P42" s="136">
        <v>0</v>
      </c>
      <c r="Q42" s="136">
        <v>0</v>
      </c>
      <c r="R42" s="136">
        <v>0</v>
      </c>
      <c r="S42" s="199">
        <f t="shared" si="3"/>
        <v>0</v>
      </c>
    </row>
    <row r="43" spans="1:19" x14ac:dyDescent="0.25">
      <c r="A43" s="728" t="s">
        <v>462</v>
      </c>
      <c r="B43" s="164">
        <v>16</v>
      </c>
      <c r="C43" s="150">
        <v>65</v>
      </c>
      <c r="D43" s="136">
        <v>3</v>
      </c>
      <c r="E43" s="136">
        <v>10</v>
      </c>
      <c r="F43" s="136">
        <v>70</v>
      </c>
      <c r="G43" s="136">
        <v>4</v>
      </c>
      <c r="H43" s="164">
        <v>8</v>
      </c>
      <c r="I43" s="164">
        <v>7</v>
      </c>
      <c r="J43" s="164">
        <v>1</v>
      </c>
      <c r="K43" s="150">
        <v>2</v>
      </c>
      <c r="L43" s="150">
        <v>63</v>
      </c>
      <c r="M43" s="150">
        <v>0</v>
      </c>
      <c r="N43" s="136">
        <v>15</v>
      </c>
      <c r="O43" s="136">
        <v>21</v>
      </c>
      <c r="P43" s="136">
        <v>5</v>
      </c>
      <c r="Q43" s="136">
        <v>20</v>
      </c>
      <c r="R43" s="136">
        <v>23</v>
      </c>
      <c r="S43" s="199">
        <f t="shared" si="3"/>
        <v>84</v>
      </c>
    </row>
    <row r="44" spans="1:19" x14ac:dyDescent="0.25">
      <c r="A44" s="735" t="s">
        <v>331</v>
      </c>
      <c r="B44" s="1275"/>
      <c r="C44" s="1276"/>
      <c r="D44" s="1276"/>
      <c r="E44" s="1276"/>
      <c r="F44" s="1276"/>
      <c r="G44" s="1276"/>
      <c r="H44" s="1276"/>
      <c r="I44" s="1276"/>
      <c r="J44" s="1276"/>
      <c r="K44" s="1276"/>
      <c r="L44" s="1276"/>
      <c r="M44" s="1276"/>
      <c r="N44" s="1276"/>
      <c r="O44" s="1276"/>
      <c r="P44" s="1276"/>
      <c r="Q44" s="1276"/>
      <c r="R44" s="1276"/>
      <c r="S44" s="1277"/>
    </row>
    <row r="45" spans="1:19" x14ac:dyDescent="0.25">
      <c r="A45" s="728" t="s">
        <v>445</v>
      </c>
      <c r="B45" s="164">
        <v>33</v>
      </c>
      <c r="C45" s="150">
        <v>126</v>
      </c>
      <c r="D45" s="136">
        <v>7</v>
      </c>
      <c r="E45" s="136">
        <v>20</v>
      </c>
      <c r="F45" s="136">
        <v>137</v>
      </c>
      <c r="G45" s="136">
        <v>9</v>
      </c>
      <c r="H45" s="164">
        <v>16</v>
      </c>
      <c r="I45" s="164">
        <v>15</v>
      </c>
      <c r="J45" s="164">
        <v>2</v>
      </c>
      <c r="K45" s="150">
        <v>4</v>
      </c>
      <c r="L45" s="150">
        <v>122</v>
      </c>
      <c r="M45" s="150">
        <v>0</v>
      </c>
      <c r="N45" s="136">
        <v>31</v>
      </c>
      <c r="O45" s="136">
        <v>43</v>
      </c>
      <c r="P45" s="136">
        <v>8</v>
      </c>
      <c r="Q45" s="136">
        <v>38</v>
      </c>
      <c r="R45" s="136">
        <v>46</v>
      </c>
      <c r="S45" s="199">
        <f>SUM(N45:R45)</f>
        <v>166</v>
      </c>
    </row>
    <row r="46" spans="1:19" x14ac:dyDescent="0.25">
      <c r="A46" s="736"/>
      <c r="B46" s="1278"/>
      <c r="C46" s="1278"/>
      <c r="D46" s="1278"/>
      <c r="E46" s="1278"/>
      <c r="F46" s="1278"/>
      <c r="G46" s="1278"/>
      <c r="H46" s="1278"/>
      <c r="I46" s="1278"/>
      <c r="J46" s="1278"/>
      <c r="K46" s="1278"/>
      <c r="L46" s="1278"/>
      <c r="M46" s="1278"/>
      <c r="N46" s="1278"/>
      <c r="O46" s="1278"/>
      <c r="P46" s="1278"/>
      <c r="Q46" s="1278"/>
      <c r="R46" s="1278"/>
      <c r="S46" s="1279"/>
    </row>
    <row r="47" spans="1:19" x14ac:dyDescent="0.25">
      <c r="A47" s="685" t="s">
        <v>408</v>
      </c>
      <c r="B47" s="737"/>
      <c r="C47" s="737"/>
      <c r="D47" s="737"/>
      <c r="E47" s="737"/>
      <c r="F47" s="737"/>
      <c r="G47" s="737"/>
      <c r="H47" s="737"/>
      <c r="I47" s="737"/>
      <c r="J47" s="737"/>
      <c r="K47" s="737"/>
      <c r="L47" s="737"/>
      <c r="M47" s="737"/>
      <c r="N47" s="737"/>
      <c r="O47" s="737"/>
      <c r="P47" s="737"/>
      <c r="Q47" s="737"/>
      <c r="R47" s="737"/>
      <c r="S47" s="738"/>
    </row>
    <row r="48" spans="1:19" x14ac:dyDescent="0.25">
      <c r="A48" s="739"/>
      <c r="B48" s="740"/>
      <c r="C48" s="740"/>
      <c r="D48" s="740"/>
      <c r="E48" s="740"/>
      <c r="F48" s="740"/>
      <c r="G48" s="740"/>
      <c r="H48" s="740"/>
      <c r="I48" s="740"/>
      <c r="J48" s="740"/>
      <c r="K48" s="740"/>
      <c r="L48" s="740"/>
      <c r="M48" s="740"/>
      <c r="N48" s="740"/>
      <c r="O48" s="740"/>
      <c r="P48" s="740"/>
      <c r="Q48" s="740"/>
      <c r="R48" s="740"/>
      <c r="S48" s="741"/>
    </row>
    <row r="49" spans="1:26" s="692" customFormat="1" ht="15" customHeight="1" x14ac:dyDescent="0.2">
      <c r="A49" s="695" t="s">
        <v>448</v>
      </c>
      <c r="B49" s="692" t="s">
        <v>411</v>
      </c>
      <c r="F49" s="692" t="s">
        <v>676</v>
      </c>
      <c r="K49" s="692" t="s">
        <v>413</v>
      </c>
      <c r="S49" s="694"/>
      <c r="U49" s="162" t="b">
        <v>1</v>
      </c>
      <c r="V49" s="162" t="b">
        <v>0</v>
      </c>
      <c r="W49" s="162" t="b">
        <v>0</v>
      </c>
      <c r="X49" s="162" t="b">
        <v>0</v>
      </c>
      <c r="Y49" s="162" t="b">
        <v>0</v>
      </c>
      <c r="Z49" s="162" t="b">
        <v>0</v>
      </c>
    </row>
    <row r="50" spans="1:26" s="692" customFormat="1" ht="15" customHeight="1" x14ac:dyDescent="0.2">
      <c r="A50" s="695"/>
      <c r="B50" s="692" t="s">
        <v>449</v>
      </c>
      <c r="F50" s="692" t="s">
        <v>450</v>
      </c>
      <c r="K50" s="692" t="s">
        <v>677</v>
      </c>
      <c r="M50" s="1246"/>
      <c r="N50" s="1246"/>
      <c r="O50" s="1246"/>
      <c r="P50" s="1246"/>
      <c r="S50" s="694"/>
    </row>
    <row r="51" spans="1:26" s="692" customFormat="1" ht="15" customHeight="1" x14ac:dyDescent="0.2">
      <c r="A51" s="695"/>
      <c r="S51" s="694"/>
    </row>
    <row r="52" spans="1:26" s="692" customFormat="1" ht="15" customHeight="1" x14ac:dyDescent="0.2">
      <c r="A52" s="695" t="s">
        <v>451</v>
      </c>
      <c r="G52" s="1246"/>
      <c r="H52" s="1246"/>
      <c r="S52" s="694"/>
      <c r="U52" s="162">
        <v>1</v>
      </c>
    </row>
    <row r="53" spans="1:26" s="692" customFormat="1" ht="15" customHeight="1" x14ac:dyDescent="0.2">
      <c r="A53" s="695"/>
      <c r="S53" s="694"/>
    </row>
    <row r="54" spans="1:26" s="692" customFormat="1" ht="15" customHeight="1" x14ac:dyDescent="0.2">
      <c r="A54" s="695" t="s">
        <v>452</v>
      </c>
      <c r="B54" s="692" t="s">
        <v>453</v>
      </c>
      <c r="E54" s="692" t="s">
        <v>678</v>
      </c>
      <c r="G54" s="1246"/>
      <c r="H54" s="1246"/>
      <c r="I54" s="1246"/>
      <c r="K54" s="692" t="s">
        <v>679</v>
      </c>
      <c r="S54" s="694"/>
      <c r="U54" s="162" t="b">
        <v>0</v>
      </c>
      <c r="V54" s="162" t="b">
        <v>0</v>
      </c>
      <c r="W54" s="162" t="b">
        <v>1</v>
      </c>
    </row>
    <row r="55" spans="1:26" s="692" customFormat="1" ht="15" customHeight="1" x14ac:dyDescent="0.2">
      <c r="A55" s="695"/>
      <c r="S55" s="694"/>
    </row>
    <row r="56" spans="1:26" s="692" customFormat="1" ht="15" customHeight="1" x14ac:dyDescent="0.2">
      <c r="A56" s="695" t="s">
        <v>454</v>
      </c>
      <c r="I56" s="1246"/>
      <c r="J56" s="1246"/>
      <c r="S56" s="694"/>
      <c r="U56" s="162">
        <v>1</v>
      </c>
    </row>
    <row r="57" spans="1:26" s="692" customFormat="1" ht="15" customHeight="1" x14ac:dyDescent="0.2">
      <c r="A57" s="695"/>
      <c r="S57" s="694"/>
    </row>
    <row r="58" spans="1:26" s="692" customFormat="1" ht="15" customHeight="1" x14ac:dyDescent="0.2">
      <c r="A58" s="697" t="s">
        <v>455</v>
      </c>
      <c r="B58" s="642"/>
      <c r="C58" s="642"/>
      <c r="D58" s="642"/>
      <c r="E58" s="642"/>
      <c r="F58" s="642"/>
      <c r="G58" s="643"/>
      <c r="H58" s="642"/>
      <c r="I58" s="642"/>
      <c r="J58" s="642"/>
      <c r="K58" s="642"/>
      <c r="L58" s="642"/>
      <c r="M58" s="642"/>
      <c r="N58" s="642"/>
      <c r="O58" s="642"/>
      <c r="P58" s="642"/>
      <c r="Q58" s="642"/>
      <c r="R58" s="642"/>
      <c r="S58" s="683"/>
    </row>
    <row r="59" spans="1:26" s="692" customFormat="1" ht="15" customHeight="1" x14ac:dyDescent="0.25">
      <c r="A59" s="698"/>
      <c r="B59" s="699"/>
      <c r="C59" s="699"/>
      <c r="D59" s="699"/>
      <c r="E59" s="699"/>
      <c r="F59" s="642"/>
      <c r="G59" s="834" t="s">
        <v>430</v>
      </c>
      <c r="H59" s="642"/>
      <c r="I59" s="656"/>
      <c r="J59" s="656"/>
      <c r="K59" s="642"/>
      <c r="L59" s="642"/>
      <c r="M59" s="642"/>
      <c r="N59" s="642"/>
      <c r="O59" s="642"/>
      <c r="P59" s="642"/>
      <c r="Q59" s="642"/>
      <c r="R59" s="642"/>
      <c r="S59" s="683"/>
    </row>
    <row r="60" spans="1:26" s="692" customFormat="1" ht="15" customHeight="1" x14ac:dyDescent="0.2">
      <c r="A60" s="700" t="s">
        <v>680</v>
      </c>
      <c r="B60" s="699"/>
      <c r="C60" s="699"/>
      <c r="D60" s="699"/>
      <c r="E60" s="699"/>
      <c r="F60" s="642"/>
      <c r="G60" s="163">
        <v>22388</v>
      </c>
      <c r="H60" s="642"/>
      <c r="I60" s="701"/>
      <c r="J60" s="701"/>
      <c r="K60" s="642"/>
      <c r="L60" s="642"/>
      <c r="M60" s="642"/>
      <c r="N60" s="642"/>
      <c r="O60" s="642"/>
      <c r="P60" s="642"/>
      <c r="Q60" s="642"/>
      <c r="R60" s="642"/>
      <c r="S60" s="683"/>
    </row>
    <row r="61" spans="1:26" s="692" customFormat="1" ht="15" customHeight="1" x14ac:dyDescent="0.2">
      <c r="A61" s="700" t="s">
        <v>666</v>
      </c>
      <c r="B61" s="699"/>
      <c r="C61" s="699"/>
      <c r="D61" s="699"/>
      <c r="E61" s="642"/>
      <c r="F61" s="642"/>
      <c r="G61" s="163">
        <v>2193</v>
      </c>
      <c r="H61" s="642"/>
      <c r="I61" s="701"/>
      <c r="J61" s="701"/>
      <c r="K61" s="642"/>
      <c r="L61" s="642"/>
      <c r="M61" s="642"/>
      <c r="N61" s="642"/>
      <c r="O61" s="642"/>
      <c r="P61" s="642"/>
      <c r="Q61" s="642"/>
      <c r="R61" s="642"/>
      <c r="S61" s="683"/>
    </row>
    <row r="62" spans="1:26" s="692" customFormat="1" ht="15" customHeight="1" x14ac:dyDescent="0.2">
      <c r="A62" s="700" t="s">
        <v>667</v>
      </c>
      <c r="B62" s="701"/>
      <c r="C62" s="699"/>
      <c r="D62" s="699"/>
      <c r="E62" s="642"/>
      <c r="F62" s="642"/>
      <c r="G62" s="163">
        <v>1890</v>
      </c>
      <c r="H62" s="642"/>
      <c r="I62" s="701"/>
      <c r="J62" s="701"/>
      <c r="K62" s="642"/>
      <c r="L62" s="642"/>
      <c r="M62" s="642"/>
      <c r="N62" s="642"/>
      <c r="O62" s="642"/>
      <c r="P62" s="642"/>
      <c r="Q62" s="642"/>
      <c r="R62" s="642"/>
      <c r="S62" s="683"/>
    </row>
    <row r="63" spans="1:26" s="692" customFormat="1" ht="22.5" customHeight="1" x14ac:dyDescent="0.2">
      <c r="A63" s="1265" t="s">
        <v>681</v>
      </c>
      <c r="B63" s="1266"/>
      <c r="C63" s="1266"/>
      <c r="D63" s="1266"/>
      <c r="E63" s="1266"/>
      <c r="F63" s="642"/>
      <c r="G63" s="163">
        <v>272</v>
      </c>
      <c r="H63" s="642"/>
      <c r="I63" s="701"/>
      <c r="J63" s="701"/>
      <c r="K63" s="642"/>
      <c r="L63" s="642"/>
      <c r="M63" s="642"/>
      <c r="N63" s="642"/>
      <c r="O63" s="642"/>
      <c r="P63" s="642"/>
      <c r="Q63" s="642"/>
      <c r="R63" s="642"/>
      <c r="S63" s="683"/>
    </row>
    <row r="64" spans="1:26" s="692" customFormat="1" ht="15" customHeight="1" x14ac:dyDescent="0.2">
      <c r="A64" s="702" t="s">
        <v>669</v>
      </c>
      <c r="B64" s="703"/>
      <c r="C64" s="703"/>
      <c r="D64" s="703"/>
      <c r="E64" s="687"/>
      <c r="F64" s="688"/>
      <c r="G64" s="165">
        <v>0.14000000000000001</v>
      </c>
      <c r="H64" s="742"/>
      <c r="I64" s="134"/>
      <c r="J64" s="134"/>
      <c r="K64" s="687"/>
      <c r="L64" s="687"/>
      <c r="M64" s="687"/>
      <c r="N64" s="687"/>
      <c r="O64" s="687"/>
      <c r="P64" s="687"/>
      <c r="Q64" s="687"/>
      <c r="R64" s="687"/>
      <c r="S64" s="688"/>
    </row>
    <row r="65" spans="1:19" s="692" customFormat="1" ht="24" customHeight="1" x14ac:dyDescent="0.2">
      <c r="A65" s="743" t="s">
        <v>432</v>
      </c>
      <c r="B65" s="1270"/>
      <c r="C65" s="1271"/>
      <c r="D65" s="1271"/>
      <c r="E65" s="1271"/>
      <c r="F65" s="1271"/>
      <c r="G65" s="1271"/>
      <c r="H65" s="1271"/>
      <c r="I65" s="1271"/>
      <c r="J65" s="1271"/>
      <c r="K65" s="1271"/>
      <c r="L65" s="1271"/>
      <c r="M65" s="1271"/>
      <c r="N65" s="1271"/>
      <c r="O65" s="1271"/>
      <c r="P65" s="1271"/>
      <c r="Q65" s="1271"/>
      <c r="R65" s="1271"/>
      <c r="S65" s="1271"/>
    </row>
    <row r="66" spans="1:19" s="692" customFormat="1" ht="24" customHeight="1" x14ac:dyDescent="0.2">
      <c r="A66" s="744"/>
      <c r="B66" s="1273"/>
      <c r="C66" s="1274"/>
      <c r="D66" s="1274"/>
      <c r="E66" s="1274"/>
      <c r="F66" s="1274"/>
      <c r="G66" s="1274"/>
      <c r="H66" s="1274"/>
      <c r="I66" s="1274"/>
      <c r="J66" s="1274"/>
      <c r="K66" s="1274"/>
      <c r="L66" s="1274"/>
      <c r="M66" s="1274"/>
      <c r="N66" s="1274"/>
      <c r="O66" s="1274"/>
      <c r="P66" s="1274"/>
      <c r="Q66" s="1274"/>
      <c r="R66" s="1274"/>
      <c r="S66" s="1274"/>
    </row>
    <row r="67" spans="1:19" s="692" customFormat="1" ht="15" customHeight="1" x14ac:dyDescent="0.2"/>
    <row r="68" spans="1:19" s="692" customFormat="1" ht="15" customHeight="1" x14ac:dyDescent="0.2"/>
    <row r="69" spans="1:19" s="692" customFormat="1" ht="15" customHeight="1" x14ac:dyDescent="0.2"/>
    <row r="70" spans="1:19" s="692" customFormat="1" ht="15" customHeight="1" x14ac:dyDescent="0.2"/>
    <row r="71" spans="1:19" s="692" customFormat="1" ht="15" customHeight="1" x14ac:dyDescent="0.2"/>
    <row r="72" spans="1:19" ht="15" customHeight="1" x14ac:dyDescent="0.25"/>
  </sheetData>
  <mergeCells count="40">
    <mergeCell ref="A2:S2"/>
    <mergeCell ref="A3:S3"/>
    <mergeCell ref="B12:D12"/>
    <mergeCell ref="G12:H12"/>
    <mergeCell ref="J12:L12"/>
    <mergeCell ref="N12:P12"/>
    <mergeCell ref="A4:S4"/>
    <mergeCell ref="A5:S5"/>
    <mergeCell ref="A6:S6"/>
    <mergeCell ref="A7:S7"/>
    <mergeCell ref="B15:D15"/>
    <mergeCell ref="E15:G15"/>
    <mergeCell ref="H15:L15"/>
    <mergeCell ref="N15:S15"/>
    <mergeCell ref="B16:D16"/>
    <mergeCell ref="E16:G16"/>
    <mergeCell ref="H16:J16"/>
    <mergeCell ref="K16:M16"/>
    <mergeCell ref="N16:S16"/>
    <mergeCell ref="B19:S19"/>
    <mergeCell ref="B27:S27"/>
    <mergeCell ref="B32:D32"/>
    <mergeCell ref="E32:G32"/>
    <mergeCell ref="H32:M32"/>
    <mergeCell ref="N32:S32"/>
    <mergeCell ref="B65:S65"/>
    <mergeCell ref="K33:M33"/>
    <mergeCell ref="N33:S33"/>
    <mergeCell ref="A63:E63"/>
    <mergeCell ref="B66:S66"/>
    <mergeCell ref="B44:S44"/>
    <mergeCell ref="B46:S46"/>
    <mergeCell ref="M50:P50"/>
    <mergeCell ref="G52:H52"/>
    <mergeCell ref="G54:I54"/>
    <mergeCell ref="I56:J56"/>
    <mergeCell ref="B36:S36"/>
    <mergeCell ref="B33:D33"/>
    <mergeCell ref="E33:G33"/>
    <mergeCell ref="H33:J33"/>
  </mergeCells>
  <conditionalFormatting sqref="B18">
    <cfRule type="cellIs" dxfId="35" priority="24" stopIfTrue="1" operator="notEqual">
      <formula>$H$18+$I$18+$J$18</formula>
    </cfRule>
  </conditionalFormatting>
  <conditionalFormatting sqref="B20">
    <cfRule type="cellIs" dxfId="34" priority="30" stopIfTrue="1" operator="notEqual">
      <formula>$H$20+$I$20+$J$20</formula>
    </cfRule>
  </conditionalFormatting>
  <conditionalFormatting sqref="B21">
    <cfRule type="cellIs" dxfId="33" priority="29" stopIfTrue="1" operator="notEqual">
      <formula>$H$21+$I$21+$J$21</formula>
    </cfRule>
  </conditionalFormatting>
  <conditionalFormatting sqref="B22">
    <cfRule type="cellIs" dxfId="32" priority="28" stopIfTrue="1" operator="notEqual">
      <formula>$H$22+$I$22+$J$22</formula>
    </cfRule>
  </conditionalFormatting>
  <conditionalFormatting sqref="B23">
    <cfRule type="cellIs" dxfId="31" priority="16" stopIfTrue="1" operator="notEqual">
      <formula>$H$23+$I$23+$J$23</formula>
    </cfRule>
  </conditionalFormatting>
  <conditionalFormatting sqref="B24">
    <cfRule type="cellIs" dxfId="30" priority="15" stopIfTrue="1" operator="notEqual">
      <formula>$H$24+$I$24+$J$24</formula>
    </cfRule>
  </conditionalFormatting>
  <conditionalFormatting sqref="B25">
    <cfRule type="cellIs" dxfId="29" priority="14" stopIfTrue="1" operator="notEqual">
      <formula>$H$25+$I$25+$J$25</formula>
    </cfRule>
  </conditionalFormatting>
  <conditionalFormatting sqref="B26">
    <cfRule type="cellIs" dxfId="28" priority="13" stopIfTrue="1" operator="notEqual">
      <formula>$H$26+$I$26+$J$26</formula>
    </cfRule>
  </conditionalFormatting>
  <conditionalFormatting sqref="B28">
    <cfRule type="cellIs" dxfId="27" priority="35" stopIfTrue="1" operator="notEqual">
      <formula>$H$28+$I$28+$J$28</formula>
    </cfRule>
  </conditionalFormatting>
  <conditionalFormatting sqref="B35">
    <cfRule type="cellIs" dxfId="26" priority="26" stopIfTrue="1" operator="notEqual">
      <formula>$H$35+$I$35+$J$35</formula>
    </cfRule>
  </conditionalFormatting>
  <conditionalFormatting sqref="B37">
    <cfRule type="cellIs" dxfId="25" priority="38" stopIfTrue="1" operator="notEqual">
      <formula>$H$37+$I$37+$J$37</formula>
    </cfRule>
  </conditionalFormatting>
  <conditionalFormatting sqref="B38">
    <cfRule type="cellIs" dxfId="24" priority="37" stopIfTrue="1" operator="notEqual">
      <formula>$H$38+$I$38+$J$38</formula>
    </cfRule>
  </conditionalFormatting>
  <conditionalFormatting sqref="B39">
    <cfRule type="cellIs" dxfId="23" priority="36" stopIfTrue="1" operator="notEqual">
      <formula>$H$39+$I$39+$J$39</formula>
    </cfRule>
  </conditionalFormatting>
  <conditionalFormatting sqref="B40">
    <cfRule type="cellIs" dxfId="22" priority="8" stopIfTrue="1" operator="notEqual">
      <formula>$H$40+$I$40+$J$40</formula>
    </cfRule>
  </conditionalFormatting>
  <conditionalFormatting sqref="B41">
    <cfRule type="cellIs" dxfId="21" priority="7" stopIfTrue="1" operator="notEqual">
      <formula>$H$41+$I$41+$J$41</formula>
    </cfRule>
  </conditionalFormatting>
  <conditionalFormatting sqref="B42">
    <cfRule type="cellIs" dxfId="20" priority="6" stopIfTrue="1" operator="notEqual">
      <formula>$H$42+$I$42+$J$42</formula>
    </cfRule>
  </conditionalFormatting>
  <conditionalFormatting sqref="B43">
    <cfRule type="cellIs" dxfId="19" priority="5" stopIfTrue="1" operator="notEqual">
      <formula>$H$43+$I$43+$J$43</formula>
    </cfRule>
  </conditionalFormatting>
  <conditionalFormatting sqref="B45">
    <cfRule type="cellIs" dxfId="18" priority="39" stopIfTrue="1" operator="notEqual">
      <formula>$H$45+$I$45+$J$45</formula>
    </cfRule>
  </conditionalFormatting>
  <conditionalFormatting sqref="C18">
    <cfRule type="cellIs" dxfId="17" priority="25" stopIfTrue="1" operator="notEqual">
      <formula>$K$18+$L$18+$M$18</formula>
    </cfRule>
  </conditionalFormatting>
  <conditionalFormatting sqref="C20">
    <cfRule type="cellIs" dxfId="16" priority="33" stopIfTrue="1" operator="notEqual">
      <formula>$K$20+$L$20+$M$20</formula>
    </cfRule>
  </conditionalFormatting>
  <conditionalFormatting sqref="C21">
    <cfRule type="cellIs" dxfId="15" priority="32" stopIfTrue="1" operator="notEqual">
      <formula>$K$21+$L$21+$M$21</formula>
    </cfRule>
  </conditionalFormatting>
  <conditionalFormatting sqref="C22">
    <cfRule type="cellIs" dxfId="14" priority="31" stopIfTrue="1" operator="notEqual">
      <formula>$K$22+$L$22+$M$22</formula>
    </cfRule>
  </conditionalFormatting>
  <conditionalFormatting sqref="C23">
    <cfRule type="cellIs" dxfId="13" priority="19" stopIfTrue="1" operator="notEqual">
      <formula>$K$23+$L$23+$M$23</formula>
    </cfRule>
  </conditionalFormatting>
  <conditionalFormatting sqref="C24">
    <cfRule type="cellIs" dxfId="12" priority="12" stopIfTrue="1" operator="notEqual">
      <formula>$K$24+$L$24+$M$24</formula>
    </cfRule>
  </conditionalFormatting>
  <conditionalFormatting sqref="C25">
    <cfRule type="cellIs" dxfId="11" priority="10" stopIfTrue="1" operator="notEqual">
      <formula>$K$25+$L$25+$M$25</formula>
    </cfRule>
  </conditionalFormatting>
  <conditionalFormatting sqref="C26">
    <cfRule type="cellIs" dxfId="10" priority="9" stopIfTrue="1" operator="notEqual">
      <formula>$K$26+$L$26+$M$26</formula>
    </cfRule>
  </conditionalFormatting>
  <conditionalFormatting sqref="C28">
    <cfRule type="cellIs" dxfId="9" priority="34" stopIfTrue="1" operator="notEqual">
      <formula>$K$28+$L$28+$M$28</formula>
    </cfRule>
  </conditionalFormatting>
  <conditionalFormatting sqref="C35">
    <cfRule type="cellIs" dxfId="8" priority="27" stopIfTrue="1" operator="notEqual">
      <formula>$K$35+$L$35+$M$35</formula>
    </cfRule>
  </conditionalFormatting>
  <conditionalFormatting sqref="C37">
    <cfRule type="cellIs" dxfId="7" priority="42" stopIfTrue="1" operator="notEqual">
      <formula>$K$37+$L$37+$M$37</formula>
    </cfRule>
  </conditionalFormatting>
  <conditionalFormatting sqref="C38">
    <cfRule type="cellIs" dxfId="6" priority="41" stopIfTrue="1" operator="notEqual">
      <formula>$K$38+$L$38+$M$38</formula>
    </cfRule>
  </conditionalFormatting>
  <conditionalFormatting sqref="C39">
    <cfRule type="cellIs" dxfId="5" priority="40" stopIfTrue="1" operator="notEqual">
      <formula>$K$39+$L$39+$M$39</formula>
    </cfRule>
  </conditionalFormatting>
  <conditionalFormatting sqref="C40">
    <cfRule type="cellIs" dxfId="4" priority="18" stopIfTrue="1" operator="notEqual">
      <formula>$K$40+$L$40+$M$40</formula>
    </cfRule>
  </conditionalFormatting>
  <conditionalFormatting sqref="C41">
    <cfRule type="cellIs" dxfId="3" priority="4" stopIfTrue="1" operator="notEqual">
      <formula>$K$41+$L$41+$M$41</formula>
    </cfRule>
  </conditionalFormatting>
  <conditionalFormatting sqref="C42">
    <cfRule type="cellIs" dxfId="2" priority="2" stopIfTrue="1" operator="notEqual">
      <formula>$K$42+$L$42+$M$42</formula>
    </cfRule>
  </conditionalFormatting>
  <conditionalFormatting sqref="C43">
    <cfRule type="cellIs" dxfId="1" priority="1" stopIfTrue="1" operator="notEqual">
      <formula>$K$43+$L$43+$M$43</formula>
    </cfRule>
  </conditionalFormatting>
  <conditionalFormatting sqref="C45">
    <cfRule type="cellIs" dxfId="0" priority="43" stopIfTrue="1" operator="notEqual">
      <formula>$K$45+$L$45+$M$45</formula>
    </cfRule>
  </conditionalFormatting>
  <dataValidations count="15">
    <dataValidation type="custom" allowBlank="1" showErrorMessage="1" errorTitle="CAUTION" error="Do not enter, this is an automatically calculated total." promptTitle="CAUTION" prompt="Do not enter, this is an automatically calculated total." sqref="D18:S18 D35:S35" xr:uid="{575EBAE3-E7BB-4103-ABD0-439ACE8808C9}">
      <formula1>"None"</formula1>
    </dataValidation>
    <dataValidation type="textLength" operator="equal" allowBlank="1" showErrorMessage="1" errorTitle="ERROR" error="Please enter two character state abbreviation only" sqref="B12:D12" xr:uid="{369C4216-3E82-4E23-90CB-8478F2781F53}">
      <formula1>2</formula1>
    </dataValidation>
    <dataValidation type="custom" allowBlank="1" showInputMessage="1" showErrorMessage="1" errorTitle="CAUTION" error="Do not enter, this is an automatically calculated total." promptTitle="CAUTION" prompt="if RED, # Suspended does not match with T1 to T2 change (If Suspended at T1)" sqref="B18 B35" xr:uid="{541B1B6F-36A6-42D5-B0EB-0FB6B3CFF08D}">
      <formula1>"None"</formula1>
    </dataValidation>
    <dataValidation type="custom" allowBlank="1" showInputMessage="1" showErrorMessage="1" errorTitle="CAUTION" error="Do not enter, this is an automatically calculated total." promptTitle="CAUTION" prompt="if RED, # Not Suspended does not match with T1 to T2 change (If Not Suspended at T1)" sqref="C18 C35" xr:uid="{78B6909C-2D14-48FF-A60A-6D91712F3DD3}">
      <formula1>"None"</formula1>
    </dataValidation>
    <dataValidation type="custom" allowBlank="1" showInputMessage="1" showErrorMessage="1" error="Do not enter, this is an automatically calculated total." sqref="S28 S20:S26" xr:uid="{94BA9C5F-9519-4480-A604-88D762906740}">
      <formula1>"None"</formula1>
    </dataValidation>
    <dataValidation allowBlank="1" showErrorMessage="1" error="Do not enter, this is an automatically calculated total." sqref="S37:S43" xr:uid="{E80D0766-2691-4959-9342-D47D906786EF}"/>
    <dataValidation type="custom" allowBlank="1" showErrorMessage="1" error="Do not enter, this is an automatically calculated total." sqref="S45" xr:uid="{44230AD0-5356-42F2-A9E8-0990391325B7}">
      <formula1>"None"</formula1>
    </dataValidation>
    <dataValidation type="date" operator="greaterThan" allowBlank="1" showInputMessage="1" showErrorMessage="1" errorTitle="INVALID DATE!" error="Report Period End Date cannot be before Begin Date." sqref="N12:P12" xr:uid="{7F86ED28-FC04-48FA-B68E-97E70D524F2F}">
      <formula1>J12</formula1>
    </dataValidation>
    <dataValidation type="date" operator="greaterThanOrEqual" allowBlank="1" showInputMessage="1" showErrorMessage="1" errorTitle="INVALID DATE!" error="Please enter a valid Start Date." sqref="J12:L12" xr:uid="{F257BC93-7A17-4D66-844E-D88ABC3AEA8E}">
      <formula1>43466</formula1>
    </dataValidation>
    <dataValidation type="whole" allowBlank="1" showErrorMessage="1" errorTitle="Caution!" error="This is a numeric field. Please enter whole numbers only!" promptTitle="Caution" prompt="Do Not  Enter Data for Hispanic if already added in Table 2A" sqref="B20:R26 B28:R28 B37:R43 B45:R45" xr:uid="{5DCB9529-5DB9-444E-AED4-DCF744BFD403}">
      <formula1>0</formula1>
      <formula2>1000000</formula2>
    </dataValidation>
    <dataValidation type="whole" operator="lessThanOrEqual" allowBlank="1" showInputMessage="1" showErrorMessage="1" errorTitle="Caution!" error="Sample size cannot be greater than total number of people." sqref="G61" xr:uid="{5BF7FE46-4067-43A2-872A-35B873B4663D}">
      <formula1>G60</formula1>
    </dataValidation>
    <dataValidation type="whole" operator="lessThanOrEqual" allowBlank="1" showInputMessage="1" showErrorMessage="1" errorTitle="Caution!" error="Survey contacts cannot be greater than sample size." sqref="G62" xr:uid="{730816B2-124A-4CC9-A8CC-961C66513A65}">
      <formula1>G61</formula1>
    </dataValidation>
    <dataValidation type="whole" operator="lessThanOrEqual" allowBlank="1" showInputMessage="1" showErrorMessage="1" errorTitle="Caution!" error="Completed surveys cannot be greater than survey contacts." sqref="G63" xr:uid="{3FBD451C-6741-4E1B-94EF-68DDB2FE2695}">
      <formula1>G62</formula1>
    </dataValidation>
    <dataValidation type="decimal" allowBlank="1" showInputMessage="1" showErrorMessage="1" errorTitle="Caution!" error="The value entered is not a valid percentage, please update it to a valid percentage." sqref="G64" xr:uid="{B088788D-0F80-4EC8-AE56-8996406AC3B6}">
      <formula1>0</formula1>
      <formula2>1</formula2>
    </dataValidation>
    <dataValidation type="whole" allowBlank="1" showInputMessage="1" showErrorMessage="1" errorTitle="Caution!" error="The value entered is not a number, please update it to a number." sqref="G61:G63 G60" xr:uid="{8C365285-D5C4-4432-86FD-2AD3EE94B4BA}">
      <formula1>0</formula1>
      <formula2>100000000</formula2>
    </dataValidation>
  </dataValidations>
  <pageMargins left="0.75" right="0.75" top="1" bottom="1" header="0.5" footer="0.5"/>
  <pageSetup scale="96" orientation="portrait" r:id="rId1"/>
  <headerFooter alignWithMargins="0">
    <oddFooter>&amp;LFY 2024 Uniform Reporting System (URS)</oddFooter>
  </headerFooter>
  <rowBreaks count="1" manualBreakCount="1">
    <brk id="4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2657475</xdr:colOff>
                    <xdr:row>48</xdr:row>
                    <xdr:rowOff>28575</xdr:rowOff>
                  </from>
                  <to>
                    <xdr:col>1</xdr:col>
                    <xdr:colOff>371475</xdr:colOff>
                    <xdr:row>49</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581025</xdr:colOff>
                    <xdr:row>48</xdr:row>
                    <xdr:rowOff>28575</xdr:rowOff>
                  </from>
                  <to>
                    <xdr:col>5</xdr:col>
                    <xdr:colOff>371475</xdr:colOff>
                    <xdr:row>49</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2647950</xdr:colOff>
                    <xdr:row>49</xdr:row>
                    <xdr:rowOff>9525</xdr:rowOff>
                  </from>
                  <to>
                    <xdr:col>1</xdr:col>
                    <xdr:colOff>352425</xdr:colOff>
                    <xdr:row>50</xdr:row>
                    <xdr:rowOff>19050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4</xdr:col>
                    <xdr:colOff>581025</xdr:colOff>
                    <xdr:row>49</xdr:row>
                    <xdr:rowOff>19050</xdr:rowOff>
                  </from>
                  <to>
                    <xdr:col>5</xdr:col>
                    <xdr:colOff>371475</xdr:colOff>
                    <xdr:row>50</xdr:row>
                    <xdr:rowOff>19050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609600</xdr:colOff>
                    <xdr:row>48</xdr:row>
                    <xdr:rowOff>19050</xdr:rowOff>
                  </from>
                  <to>
                    <xdr:col>10</xdr:col>
                    <xdr:colOff>409575</xdr:colOff>
                    <xdr:row>49</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600075</xdr:colOff>
                    <xdr:row>49</xdr:row>
                    <xdr:rowOff>9525</xdr:rowOff>
                  </from>
                  <to>
                    <xdr:col>10</xdr:col>
                    <xdr:colOff>390525</xdr:colOff>
                    <xdr:row>50</xdr:row>
                    <xdr:rowOff>19050</xdr:rowOff>
                  </to>
                </anchor>
              </controlPr>
            </control>
          </mc:Choice>
        </mc:AlternateContent>
        <mc:AlternateContent xmlns:mc="http://schemas.openxmlformats.org/markup-compatibility/2006">
          <mc:Choice Requires="x14">
            <control shapeId="16391" r:id="rId10" name="Option Button 7">
              <controlPr defaultSize="0" autoFill="0" autoLine="0" autoPict="0">
                <anchor moveWithCells="1">
                  <from>
                    <xdr:col>0</xdr:col>
                    <xdr:colOff>2609850</xdr:colOff>
                    <xdr:row>51</xdr:row>
                    <xdr:rowOff>38100</xdr:rowOff>
                  </from>
                  <to>
                    <xdr:col>3</xdr:col>
                    <xdr:colOff>95250</xdr:colOff>
                    <xdr:row>52</xdr:row>
                    <xdr:rowOff>28575</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0</xdr:col>
                    <xdr:colOff>2609850</xdr:colOff>
                    <xdr:row>53</xdr:row>
                    <xdr:rowOff>19050</xdr:rowOff>
                  </from>
                  <to>
                    <xdr:col>1</xdr:col>
                    <xdr:colOff>295275</xdr:colOff>
                    <xdr:row>54</xdr:row>
                    <xdr:rowOff>28575</xdr:rowOff>
                  </to>
                </anchor>
              </controlPr>
            </control>
          </mc:Choice>
        </mc:AlternateContent>
        <mc:AlternateContent xmlns:mc="http://schemas.openxmlformats.org/markup-compatibility/2006">
          <mc:Choice Requires="x14">
            <control shapeId="16395" r:id="rId12" name="Check Box 11">
              <controlPr defaultSize="0" autoFill="0" autoLine="0" autoPict="0">
                <anchor moveWithCells="1">
                  <from>
                    <xdr:col>3</xdr:col>
                    <xdr:colOff>352425</xdr:colOff>
                    <xdr:row>53</xdr:row>
                    <xdr:rowOff>19050</xdr:rowOff>
                  </from>
                  <to>
                    <xdr:col>4</xdr:col>
                    <xdr:colOff>180975</xdr:colOff>
                    <xdr:row>54</xdr:row>
                    <xdr:rowOff>19050</xdr:rowOff>
                  </to>
                </anchor>
              </controlPr>
            </control>
          </mc:Choice>
        </mc:AlternateContent>
        <mc:AlternateContent xmlns:mc="http://schemas.openxmlformats.org/markup-compatibility/2006">
          <mc:Choice Requires="x14">
            <control shapeId="16396" r:id="rId13" name="Check Box 12">
              <controlPr defaultSize="0" autoFill="0" autoLine="0" autoPict="0">
                <anchor moveWithCells="1">
                  <from>
                    <xdr:col>9</xdr:col>
                    <xdr:colOff>590550</xdr:colOff>
                    <xdr:row>53</xdr:row>
                    <xdr:rowOff>0</xdr:rowOff>
                  </from>
                  <to>
                    <xdr:col>10</xdr:col>
                    <xdr:colOff>381000</xdr:colOff>
                    <xdr:row>54</xdr:row>
                    <xdr:rowOff>19050</xdr:rowOff>
                  </to>
                </anchor>
              </controlPr>
            </control>
          </mc:Choice>
        </mc:AlternateContent>
        <mc:AlternateContent xmlns:mc="http://schemas.openxmlformats.org/markup-compatibility/2006">
          <mc:Choice Requires="x14">
            <control shapeId="16397" r:id="rId14" name="Option Button 13">
              <controlPr defaultSize="0" autoFill="0" autoLine="0" autoPict="0">
                <anchor moveWithCells="1">
                  <from>
                    <xdr:col>0</xdr:col>
                    <xdr:colOff>2609850</xdr:colOff>
                    <xdr:row>54</xdr:row>
                    <xdr:rowOff>114300</xdr:rowOff>
                  </from>
                  <to>
                    <xdr:col>3</xdr:col>
                    <xdr:colOff>476250</xdr:colOff>
                    <xdr:row>55</xdr:row>
                    <xdr:rowOff>123825</xdr:rowOff>
                  </to>
                </anchor>
              </controlPr>
            </control>
          </mc:Choice>
        </mc:AlternateContent>
        <mc:AlternateContent xmlns:mc="http://schemas.openxmlformats.org/markup-compatibility/2006">
          <mc:Choice Requires="x14">
            <control shapeId="16398" r:id="rId15" name="Option Button 14">
              <controlPr defaultSize="0" autoFill="0" autoLine="0" autoPict="0">
                <anchor moveWithCells="1">
                  <from>
                    <xdr:col>3</xdr:col>
                    <xdr:colOff>523875</xdr:colOff>
                    <xdr:row>54</xdr:row>
                    <xdr:rowOff>76200</xdr:rowOff>
                  </from>
                  <to>
                    <xdr:col>7</xdr:col>
                    <xdr:colOff>552450</xdr:colOff>
                    <xdr:row>55</xdr:row>
                    <xdr:rowOff>180975</xdr:rowOff>
                  </to>
                </anchor>
              </controlPr>
            </control>
          </mc:Choice>
        </mc:AlternateContent>
        <mc:AlternateContent xmlns:mc="http://schemas.openxmlformats.org/markup-compatibility/2006">
          <mc:Choice Requires="x14">
            <control shapeId="16399" r:id="rId16" name="Group Box 15">
              <controlPr defaultSize="0" autoFill="0" autoPict="0">
                <anchor moveWithCells="1">
                  <from>
                    <xdr:col>0</xdr:col>
                    <xdr:colOff>19050</xdr:colOff>
                    <xdr:row>54</xdr:row>
                    <xdr:rowOff>66675</xdr:rowOff>
                  </from>
                  <to>
                    <xdr:col>7</xdr:col>
                    <xdr:colOff>638175</xdr:colOff>
                    <xdr:row>56</xdr:row>
                    <xdr:rowOff>28575</xdr:rowOff>
                  </to>
                </anchor>
              </controlPr>
            </control>
          </mc:Choice>
        </mc:AlternateContent>
        <mc:AlternateContent xmlns:mc="http://schemas.openxmlformats.org/markup-compatibility/2006">
          <mc:Choice Requires="x14">
            <control shapeId="16400" r:id="rId17" name="Group Box 16">
              <controlPr defaultSize="0" autoFill="0" autoPict="0">
                <anchor moveWithCells="1">
                  <from>
                    <xdr:col>0</xdr:col>
                    <xdr:colOff>9525</xdr:colOff>
                    <xdr:row>50</xdr:row>
                    <xdr:rowOff>142875</xdr:rowOff>
                  </from>
                  <to>
                    <xdr:col>5</xdr:col>
                    <xdr:colOff>647700</xdr:colOff>
                    <xdr:row>52</xdr:row>
                    <xdr:rowOff>123825</xdr:rowOff>
                  </to>
                </anchor>
              </controlPr>
            </control>
          </mc:Choice>
        </mc:AlternateContent>
        <mc:AlternateContent xmlns:mc="http://schemas.openxmlformats.org/markup-compatibility/2006">
          <mc:Choice Requires="x14">
            <control shapeId="16401" r:id="rId18" name="Option Button 17">
              <controlPr defaultSize="0" autoFill="0" autoLine="0" autoPict="0">
                <anchor moveWithCells="1">
                  <from>
                    <xdr:col>3</xdr:col>
                    <xdr:colOff>161925</xdr:colOff>
                    <xdr:row>51</xdr:row>
                    <xdr:rowOff>9525</xdr:rowOff>
                  </from>
                  <to>
                    <xdr:col>5</xdr:col>
                    <xdr:colOff>504825</xdr:colOff>
                    <xdr:row>52</xdr:row>
                    <xdr:rowOff>38100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E2B0-4B45-4A31-AE0A-920D9B2BA568}">
  <sheetPr codeName="Sheet31"/>
  <dimension ref="A1:DC55"/>
  <sheetViews>
    <sheetView showGridLines="0" zoomScaleNormal="100" workbookViewId="0">
      <selection activeCell="E19" sqref="E19"/>
    </sheetView>
  </sheetViews>
  <sheetFormatPr defaultColWidth="9.140625" defaultRowHeight="12.75" x14ac:dyDescent="0.2"/>
  <cols>
    <col min="1" max="1" width="35.7109375" style="426" customWidth="1"/>
    <col min="2" max="2" width="13.7109375" style="426" customWidth="1"/>
    <col min="3" max="6" width="11.7109375" style="426" customWidth="1"/>
    <col min="7" max="7" width="34.42578125" style="426" customWidth="1"/>
    <col min="8" max="8" width="60.28515625" style="426" customWidth="1"/>
    <col min="9" max="16384" width="9.140625" style="426"/>
  </cols>
  <sheetData>
    <row r="1" spans="1:8" ht="27.95" customHeight="1" x14ac:dyDescent="0.2">
      <c r="A1" s="1299" t="s">
        <v>817</v>
      </c>
      <c r="B1" s="1299"/>
      <c r="C1" s="1299"/>
      <c r="D1" s="1299"/>
      <c r="E1" s="1299"/>
      <c r="F1" s="1299"/>
    </row>
    <row r="2" spans="1:8" ht="48" customHeight="1" x14ac:dyDescent="0.2">
      <c r="A2" s="1031" t="s">
        <v>716</v>
      </c>
      <c r="B2" s="1031"/>
      <c r="C2" s="1031"/>
      <c r="D2" s="1031"/>
      <c r="E2" s="1031"/>
      <c r="F2" s="1031"/>
    </row>
    <row r="3" spans="1:8" ht="18" customHeight="1" x14ac:dyDescent="0.25">
      <c r="A3" s="574" t="s">
        <v>80</v>
      </c>
    </row>
    <row r="4" spans="1:8" ht="8.25" customHeight="1" x14ac:dyDescent="0.2"/>
    <row r="5" spans="1:8" ht="8.4499999999999993" customHeight="1" thickBot="1" x14ac:dyDescent="0.25">
      <c r="A5" s="745"/>
      <c r="B5" s="745"/>
      <c r="C5" s="745"/>
      <c r="D5" s="745"/>
      <c r="E5" s="745"/>
    </row>
    <row r="6" spans="1:8" ht="12.75" customHeight="1" thickBot="1" x14ac:dyDescent="0.25">
      <c r="A6" s="746" t="s">
        <v>456</v>
      </c>
      <c r="B6" s="747"/>
      <c r="C6" s="747"/>
      <c r="D6" s="747"/>
      <c r="E6" s="747"/>
      <c r="F6" s="747"/>
    </row>
    <row r="7" spans="1:8" ht="12.75" customHeight="1" x14ac:dyDescent="0.2">
      <c r="A7" s="497" t="s">
        <v>382</v>
      </c>
      <c r="B7" s="748" t="s">
        <v>82</v>
      </c>
      <c r="C7" s="1300">
        <v>45108</v>
      </c>
      <c r="D7" s="1301"/>
      <c r="E7" s="749" t="s">
        <v>74</v>
      </c>
      <c r="F7" s="863">
        <v>45473</v>
      </c>
      <c r="G7" s="750"/>
    </row>
    <row r="8" spans="1:8" ht="12.75" customHeight="1" thickBot="1" x14ac:dyDescent="0.25">
      <c r="A8" s="751" t="s">
        <v>75</v>
      </c>
      <c r="B8" s="1302" t="s">
        <v>921</v>
      </c>
      <c r="C8" s="1303"/>
      <c r="D8" s="1303"/>
      <c r="E8" s="1303"/>
      <c r="F8" s="1304"/>
    </row>
    <row r="9" spans="1:8" x14ac:dyDescent="0.2">
      <c r="A9" s="1305"/>
      <c r="B9" s="1307" t="s">
        <v>626</v>
      </c>
      <c r="C9" s="1309" t="s">
        <v>458</v>
      </c>
      <c r="D9" s="1310"/>
      <c r="E9" s="1312" t="s">
        <v>459</v>
      </c>
      <c r="F9" s="1313"/>
    </row>
    <row r="10" spans="1:8" ht="22.5" customHeight="1" x14ac:dyDescent="0.2">
      <c r="A10" s="1306"/>
      <c r="B10" s="1308"/>
      <c r="C10" s="1311"/>
      <c r="D10" s="1311"/>
      <c r="E10" s="1314"/>
      <c r="F10" s="1315"/>
    </row>
    <row r="11" spans="1:8" x14ac:dyDescent="0.2">
      <c r="A11" s="1306"/>
      <c r="B11" s="1308"/>
      <c r="C11" s="752" t="s">
        <v>460</v>
      </c>
      <c r="D11" s="752" t="s">
        <v>461</v>
      </c>
      <c r="E11" s="752" t="s">
        <v>460</v>
      </c>
      <c r="F11" s="753" t="s">
        <v>461</v>
      </c>
    </row>
    <row r="12" spans="1:8" ht="12.95" customHeight="1" thickBot="1" x14ac:dyDescent="0.25">
      <c r="A12" s="754" t="s">
        <v>313</v>
      </c>
      <c r="B12" s="755">
        <f>SUM(B15:B24)</f>
        <v>0</v>
      </c>
      <c r="C12" s="756">
        <f>SUM(C15:C24)</f>
        <v>0</v>
      </c>
      <c r="D12" s="756">
        <f>SUM(D15:D24)</f>
        <v>0</v>
      </c>
      <c r="E12" s="757" t="str">
        <f>IF($B12&gt;0,C12/$B12,"")</f>
        <v/>
      </c>
      <c r="F12" s="758" t="str">
        <f>IF($B12&gt;0,D12/$B12,"")</f>
        <v/>
      </c>
    </row>
    <row r="13" spans="1:8" s="760" customFormat="1" ht="8.1" customHeight="1" thickBot="1" x14ac:dyDescent="0.25">
      <c r="A13" s="759"/>
    </row>
    <row r="14" spans="1:8" ht="12.75" customHeight="1" x14ac:dyDescent="0.2">
      <c r="A14" s="1316" t="s">
        <v>331</v>
      </c>
      <c r="B14" s="1317"/>
      <c r="C14" s="1317"/>
      <c r="D14" s="1317"/>
      <c r="E14" s="1317"/>
      <c r="F14" s="1318"/>
    </row>
    <row r="15" spans="1:8" ht="12.75" customHeight="1" x14ac:dyDescent="0.2">
      <c r="A15" s="913" t="s">
        <v>617</v>
      </c>
      <c r="B15" s="166"/>
      <c r="C15" s="85"/>
      <c r="D15" s="85"/>
      <c r="E15" s="761" t="str">
        <f>IF($B15&gt;0,C15/$B15,"")</f>
        <v/>
      </c>
      <c r="F15" s="762" t="str">
        <f>IF($B15&gt;0,D15/$B15,"")</f>
        <v/>
      </c>
      <c r="G15" s="516" t="str">
        <f>IF(C15=0, "", IF(E15&lt;=1, "", "Caution! Percent Readmitted exceeds 100%"))</f>
        <v/>
      </c>
      <c r="H15" s="516" t="str">
        <f>IF(D15=0, "", IF(F15&lt;=1, "", "Caution! Percent Readmitted exceeds 100%"))</f>
        <v/>
      </c>
    </row>
    <row r="16" spans="1:8" ht="12.75" customHeight="1" x14ac:dyDescent="0.2">
      <c r="A16" s="914" t="s">
        <v>618</v>
      </c>
      <c r="B16" s="166"/>
      <c r="C16" s="85"/>
      <c r="D16" s="85"/>
      <c r="E16" s="761" t="str">
        <f t="shared" ref="E16:E23" si="0">IF($B16&gt;0,C16/$B16,"")</f>
        <v/>
      </c>
      <c r="F16" s="762" t="str">
        <f t="shared" ref="F16:F23" si="1">IF($B16&gt;0,D16/$B16,"")</f>
        <v/>
      </c>
      <c r="G16" s="516" t="str">
        <f t="shared" ref="G16:G24" si="2">IF(C16=0, "", IF(E16&lt;=1, "", "Caution! Percent Readmitted exceeds 100%"))</f>
        <v/>
      </c>
      <c r="H16" s="516" t="str">
        <f t="shared" ref="H16:H24" si="3">IF(D16=0, "", IF(F16&lt;=1, "", "Caution! Percent Readmitted exceeds 100%"))</f>
        <v/>
      </c>
    </row>
    <row r="17" spans="1:8" ht="12.75" customHeight="1" x14ac:dyDescent="0.2">
      <c r="A17" s="913" t="s">
        <v>332</v>
      </c>
      <c r="B17" s="166"/>
      <c r="C17" s="85"/>
      <c r="D17" s="85"/>
      <c r="E17" s="761" t="str">
        <f t="shared" si="0"/>
        <v/>
      </c>
      <c r="F17" s="762" t="str">
        <f t="shared" si="1"/>
        <v/>
      </c>
      <c r="G17" s="516" t="str">
        <f t="shared" si="2"/>
        <v/>
      </c>
      <c r="H17" s="516" t="str">
        <f t="shared" si="3"/>
        <v/>
      </c>
    </row>
    <row r="18" spans="1:8" ht="12.75" customHeight="1" x14ac:dyDescent="0.2">
      <c r="A18" s="913" t="s">
        <v>131</v>
      </c>
      <c r="B18" s="166"/>
      <c r="C18" s="85"/>
      <c r="D18" s="85"/>
      <c r="E18" s="761" t="str">
        <f t="shared" si="0"/>
        <v/>
      </c>
      <c r="F18" s="762" t="str">
        <f t="shared" si="1"/>
        <v/>
      </c>
      <c r="G18" s="516" t="str">
        <f t="shared" si="2"/>
        <v/>
      </c>
      <c r="H18" s="516" t="str">
        <f t="shared" si="3"/>
        <v/>
      </c>
    </row>
    <row r="19" spans="1:8" ht="12.75" customHeight="1" x14ac:dyDescent="0.2">
      <c r="A19" s="915" t="s">
        <v>619</v>
      </c>
      <c r="B19" s="166"/>
      <c r="C19" s="85"/>
      <c r="D19" s="85"/>
      <c r="E19" s="761" t="str">
        <f t="shared" si="0"/>
        <v/>
      </c>
      <c r="F19" s="762" t="str">
        <f t="shared" si="1"/>
        <v/>
      </c>
      <c r="G19" s="516" t="str">
        <f t="shared" si="2"/>
        <v/>
      </c>
      <c r="H19" s="516" t="str">
        <f t="shared" si="3"/>
        <v/>
      </c>
    </row>
    <row r="20" spans="1:8" ht="12.75" customHeight="1" x14ac:dyDescent="0.2">
      <c r="A20" s="915" t="s">
        <v>620</v>
      </c>
      <c r="B20" s="166"/>
      <c r="C20" s="85"/>
      <c r="D20" s="85"/>
      <c r="E20" s="761" t="str">
        <f>IF($B20&gt;0,C20/$B20,"")</f>
        <v/>
      </c>
      <c r="F20" s="762" t="str">
        <f>IF($B20&gt;0,D20/$B20,"")</f>
        <v/>
      </c>
      <c r="G20" s="516" t="str">
        <f>IF(C20=0, "", IF(E20&lt;=1, "", "Caution! Percent Readmitted exceeds 100%"))</f>
        <v/>
      </c>
      <c r="H20" s="516" t="str">
        <f>IF(D20=0, "", IF(F20&lt;=1, "", "Caution! Percent Readmitted exceeds 100%"))</f>
        <v/>
      </c>
    </row>
    <row r="21" spans="1:8" ht="12.75" customHeight="1" x14ac:dyDescent="0.2">
      <c r="A21" s="915" t="s">
        <v>621</v>
      </c>
      <c r="B21" s="85"/>
      <c r="C21" s="85"/>
      <c r="D21" s="85"/>
      <c r="E21" s="761" t="str">
        <f t="shared" si="0"/>
        <v/>
      </c>
      <c r="F21" s="762" t="str">
        <f t="shared" si="1"/>
        <v/>
      </c>
      <c r="G21" s="516" t="str">
        <f t="shared" si="2"/>
        <v/>
      </c>
      <c r="H21" s="516" t="str">
        <f t="shared" si="3"/>
        <v/>
      </c>
    </row>
    <row r="22" spans="1:8" ht="12.75" customHeight="1" x14ac:dyDescent="0.2">
      <c r="A22" s="915" t="s">
        <v>333</v>
      </c>
      <c r="B22" s="85"/>
      <c r="C22" s="85"/>
      <c r="D22" s="85"/>
      <c r="E22" s="761" t="str">
        <f t="shared" si="0"/>
        <v/>
      </c>
      <c r="F22" s="762" t="str">
        <f t="shared" si="1"/>
        <v/>
      </c>
      <c r="G22" s="516" t="str">
        <f t="shared" si="2"/>
        <v/>
      </c>
      <c r="H22" s="516" t="str">
        <f t="shared" si="3"/>
        <v/>
      </c>
    </row>
    <row r="23" spans="1:8" ht="12.75" customHeight="1" x14ac:dyDescent="0.2">
      <c r="A23" s="763" t="s">
        <v>334</v>
      </c>
      <c r="B23" s="85"/>
      <c r="C23" s="85"/>
      <c r="D23" s="85"/>
      <c r="E23" s="761" t="str">
        <f t="shared" si="0"/>
        <v/>
      </c>
      <c r="F23" s="762" t="str">
        <f t="shared" si="1"/>
        <v/>
      </c>
      <c r="G23" s="516" t="str">
        <f t="shared" si="2"/>
        <v/>
      </c>
      <c r="H23" s="516" t="str">
        <f t="shared" si="3"/>
        <v/>
      </c>
    </row>
    <row r="24" spans="1:8" ht="12.75" customHeight="1" thickBot="1" x14ac:dyDescent="0.25">
      <c r="A24" s="764" t="s">
        <v>94</v>
      </c>
      <c r="B24" s="101"/>
      <c r="C24" s="101"/>
      <c r="D24" s="101"/>
      <c r="E24" s="757" t="str">
        <f>IF($B24&gt;0,C24/$B24,"")</f>
        <v/>
      </c>
      <c r="F24" s="758" t="str">
        <f>IF($B24&gt;0,D24/$B24,"")</f>
        <v/>
      </c>
      <c r="G24" s="516" t="str">
        <f t="shared" si="2"/>
        <v/>
      </c>
      <c r="H24" s="516" t="str">
        <f t="shared" si="3"/>
        <v/>
      </c>
    </row>
    <row r="25" spans="1:8" s="767" customFormat="1" ht="12.75" customHeight="1" thickBot="1" x14ac:dyDescent="0.25">
      <c r="A25" s="765" t="str">
        <f>IF(MAX(B25:F25)=0,"","Total by Gender differs from Total by Age")</f>
        <v/>
      </c>
      <c r="B25" s="539" t="str">
        <f>IF(B12-SUM(B27:B33)=0,"",(B12-SUM(B27:B33)))</f>
        <v/>
      </c>
      <c r="C25" s="539" t="str">
        <f>IF(C12-SUM(C27:C33)=0,"",(C12-SUM(C27:C33)))</f>
        <v/>
      </c>
      <c r="D25" s="539" t="str">
        <f>IF(D12-SUM(D27:D33)=0,"",(D12-SUM(D27:D33)))</f>
        <v/>
      </c>
      <c r="E25" s="766"/>
      <c r="F25" s="766"/>
      <c r="G25" s="516"/>
      <c r="H25" s="516"/>
    </row>
    <row r="26" spans="1:8" ht="12.75" customHeight="1" x14ac:dyDescent="0.2">
      <c r="A26" s="1319" t="s">
        <v>335</v>
      </c>
      <c r="B26" s="1320"/>
      <c r="C26" s="1320"/>
      <c r="D26" s="1320"/>
      <c r="E26" s="1320"/>
      <c r="F26" s="1321"/>
      <c r="G26" s="516"/>
      <c r="H26" s="516"/>
    </row>
    <row r="27" spans="1:8" ht="12.75" customHeight="1" x14ac:dyDescent="0.2">
      <c r="A27" s="763" t="s">
        <v>91</v>
      </c>
      <c r="B27" s="167"/>
      <c r="C27" s="167"/>
      <c r="D27" s="167"/>
      <c r="E27" s="761" t="str">
        <f t="shared" ref="E27:F33" si="4">IF($B27&gt;0,C27/$B27,"")</f>
        <v/>
      </c>
      <c r="F27" s="762" t="str">
        <f t="shared" si="4"/>
        <v/>
      </c>
      <c r="G27" s="516" t="str">
        <f>IF(C27=0, "", IF(E27&lt;=1, "", "Caution! Percent Readmitted exceeds 100%"))</f>
        <v/>
      </c>
      <c r="H27" s="516" t="str">
        <f>IF(D27=0, "", IF(F27&lt;=1, "", "Caution! Percent Readmitted exceeds 100%"))</f>
        <v/>
      </c>
    </row>
    <row r="28" spans="1:8" ht="12.75" customHeight="1" x14ac:dyDescent="0.2">
      <c r="A28" s="763" t="s">
        <v>92</v>
      </c>
      <c r="B28" s="167"/>
      <c r="C28" s="167"/>
      <c r="D28" s="167"/>
      <c r="E28" s="761" t="str">
        <f t="shared" si="4"/>
        <v/>
      </c>
      <c r="F28" s="762" t="str">
        <f t="shared" si="4"/>
        <v/>
      </c>
      <c r="G28" s="516" t="str">
        <f>IF(C28=0, "", IF(E28&lt;=1, "", "Caution! Percent Readmitted exceeds 100%"))</f>
        <v/>
      </c>
      <c r="H28" s="516" t="str">
        <f>IF(D28=0, "", IF(F28&lt;=1, "", "Caution! Percent Readmitted exceeds 100%"))</f>
        <v/>
      </c>
    </row>
    <row r="29" spans="1:8" ht="12.75" customHeight="1" x14ac:dyDescent="0.2">
      <c r="A29" s="907" t="s">
        <v>477</v>
      </c>
      <c r="B29" s="168"/>
      <c r="C29" s="168"/>
      <c r="D29" s="168"/>
      <c r="E29" s="761" t="str">
        <f t="shared" ref="E29:F31" si="5">IF($B29&gt;0,C29/$B29,"")</f>
        <v/>
      </c>
      <c r="F29" s="762" t="str">
        <f t="shared" si="5"/>
        <v/>
      </c>
      <c r="G29" s="516" t="str">
        <f t="shared" ref="G29:H32" si="6">IF(C29=0, "", IF(E29&lt;=1, "", "Caution! Percent Readmitted exceeds 100%"))</f>
        <v/>
      </c>
      <c r="H29" s="516" t="str">
        <f t="shared" si="6"/>
        <v/>
      </c>
    </row>
    <row r="30" spans="1:8" ht="12.75" customHeight="1" x14ac:dyDescent="0.2">
      <c r="A30" s="907" t="s">
        <v>531</v>
      </c>
      <c r="B30" s="168"/>
      <c r="C30" s="168"/>
      <c r="D30" s="168"/>
      <c r="E30" s="761" t="str">
        <f t="shared" si="5"/>
        <v/>
      </c>
      <c r="F30" s="762" t="str">
        <f t="shared" si="5"/>
        <v/>
      </c>
      <c r="G30" s="516" t="str">
        <f t="shared" si="6"/>
        <v/>
      </c>
      <c r="H30" s="516" t="str">
        <f t="shared" si="6"/>
        <v/>
      </c>
    </row>
    <row r="31" spans="1:8" ht="12.75" customHeight="1" x14ac:dyDescent="0.2">
      <c r="A31" s="907" t="s">
        <v>478</v>
      </c>
      <c r="B31" s="168"/>
      <c r="C31" s="168"/>
      <c r="D31" s="168"/>
      <c r="E31" s="761" t="str">
        <f t="shared" si="5"/>
        <v/>
      </c>
      <c r="F31" s="762" t="str">
        <f t="shared" si="5"/>
        <v/>
      </c>
      <c r="G31" s="516" t="str">
        <f t="shared" si="6"/>
        <v/>
      </c>
      <c r="H31" s="516" t="str">
        <f t="shared" si="6"/>
        <v/>
      </c>
    </row>
    <row r="32" spans="1:8" ht="12.75" customHeight="1" x14ac:dyDescent="0.2">
      <c r="A32" s="768" t="s">
        <v>95</v>
      </c>
      <c r="B32" s="168"/>
      <c r="C32" s="168"/>
      <c r="D32" s="168"/>
      <c r="E32" s="761" t="str">
        <f t="shared" si="4"/>
        <v/>
      </c>
      <c r="F32" s="762" t="str">
        <f t="shared" si="4"/>
        <v/>
      </c>
      <c r="G32" s="516" t="str">
        <f t="shared" si="6"/>
        <v/>
      </c>
      <c r="H32" s="516" t="str">
        <f t="shared" si="6"/>
        <v/>
      </c>
    </row>
    <row r="33" spans="1:8" ht="12.75" customHeight="1" thickBot="1" x14ac:dyDescent="0.25">
      <c r="A33" s="764" t="s">
        <v>94</v>
      </c>
      <c r="B33" s="169"/>
      <c r="C33" s="169"/>
      <c r="D33" s="169"/>
      <c r="E33" s="757" t="str">
        <f t="shared" si="4"/>
        <v/>
      </c>
      <c r="F33" s="758" t="str">
        <f t="shared" si="4"/>
        <v/>
      </c>
      <c r="G33" s="516" t="str">
        <f>IF(C33=0, "", IF(E33&lt;=1, "", "Caution! Percent Readmitted exceeds 100%"))</f>
        <v/>
      </c>
      <c r="H33" s="516" t="str">
        <f>IF(D33=0, "", IF(F33&lt;=1, "", "Caution! Percent Readmitted exceeds 100%"))</f>
        <v/>
      </c>
    </row>
    <row r="34" spans="1:8" s="767" customFormat="1" ht="12.75" customHeight="1" thickBot="1" x14ac:dyDescent="0.25">
      <c r="A34" s="765" t="str">
        <f>IF(MAX(B34:F34)=0,"","Total by Race differs from Total by Age")</f>
        <v/>
      </c>
      <c r="B34" s="539" t="str">
        <f>IF(B12-SUM(B36:B43)=0,"",(B12-SUM(B36:B43)))</f>
        <v/>
      </c>
      <c r="C34" s="539" t="str">
        <f>IF(C12-SUM(C36:C43)=0,"",(C12-SUM(C36:C43)))</f>
        <v/>
      </c>
      <c r="D34" s="539" t="str">
        <f>IF(D12-SUM(D36:D43)=0,"",(D12-SUM(D36:D43)))</f>
        <v/>
      </c>
      <c r="E34" s="766"/>
      <c r="F34" s="766"/>
      <c r="G34" s="516"/>
      <c r="H34" s="516"/>
    </row>
    <row r="35" spans="1:8" ht="12.75" customHeight="1" x14ac:dyDescent="0.2">
      <c r="A35" s="1319" t="s">
        <v>365</v>
      </c>
      <c r="B35" s="1320"/>
      <c r="C35" s="1320"/>
      <c r="D35" s="1320"/>
      <c r="E35" s="1320"/>
      <c r="F35" s="1321"/>
      <c r="G35" s="516"/>
      <c r="H35" s="516"/>
    </row>
    <row r="36" spans="1:8" ht="12.75" customHeight="1" x14ac:dyDescent="0.2">
      <c r="A36" s="769" t="s">
        <v>366</v>
      </c>
      <c r="B36" s="167"/>
      <c r="C36" s="167"/>
      <c r="D36" s="167"/>
      <c r="E36" s="761" t="str">
        <f t="shared" ref="E36:F43" si="7">IF($B36&gt;0,C36/$B36,"")</f>
        <v/>
      </c>
      <c r="F36" s="762" t="str">
        <f t="shared" si="7"/>
        <v/>
      </c>
      <c r="G36" s="516" t="str">
        <f t="shared" ref="G36:G43" si="8">IF(C36=0, "", IF(E36&lt;=1, "", "Caution! Percent Readmitted exceeds 100%"))</f>
        <v/>
      </c>
      <c r="H36" s="516" t="str">
        <f t="shared" ref="H36:H43" si="9">IF(D36=0, "", IF(F36&lt;=1, "", "Caution! Percent Readmitted exceeds 100%"))</f>
        <v/>
      </c>
    </row>
    <row r="37" spans="1:8" ht="12.75" customHeight="1" x14ac:dyDescent="0.2">
      <c r="A37" s="763" t="s">
        <v>85</v>
      </c>
      <c r="B37" s="167"/>
      <c r="C37" s="167"/>
      <c r="D37" s="167"/>
      <c r="E37" s="761" t="str">
        <f t="shared" si="7"/>
        <v/>
      </c>
      <c r="F37" s="762" t="str">
        <f t="shared" si="7"/>
        <v/>
      </c>
      <c r="G37" s="516" t="str">
        <f t="shared" si="8"/>
        <v/>
      </c>
      <c r="H37" s="516" t="str">
        <f t="shared" si="9"/>
        <v/>
      </c>
    </row>
    <row r="38" spans="1:8" ht="12.75" customHeight="1" x14ac:dyDescent="0.2">
      <c r="A38" s="769" t="s">
        <v>315</v>
      </c>
      <c r="B38" s="167"/>
      <c r="C38" s="167"/>
      <c r="D38" s="167"/>
      <c r="E38" s="761" t="str">
        <f t="shared" si="7"/>
        <v/>
      </c>
      <c r="F38" s="762" t="str">
        <f t="shared" si="7"/>
        <v/>
      </c>
      <c r="G38" s="516" t="str">
        <f t="shared" si="8"/>
        <v/>
      </c>
      <c r="H38" s="516" t="str">
        <f t="shared" si="9"/>
        <v/>
      </c>
    </row>
    <row r="39" spans="1:8" ht="12.75" customHeight="1" x14ac:dyDescent="0.2">
      <c r="A39" s="763" t="s">
        <v>316</v>
      </c>
      <c r="B39" s="167"/>
      <c r="C39" s="167"/>
      <c r="D39" s="167"/>
      <c r="E39" s="761" t="str">
        <f t="shared" si="7"/>
        <v/>
      </c>
      <c r="F39" s="762" t="str">
        <f t="shared" si="7"/>
        <v/>
      </c>
      <c r="G39" s="516" t="str">
        <f t="shared" si="8"/>
        <v/>
      </c>
      <c r="H39" s="516" t="str">
        <f t="shared" si="9"/>
        <v/>
      </c>
    </row>
    <row r="40" spans="1:8" ht="12.75" customHeight="1" x14ac:dyDescent="0.2">
      <c r="A40" s="763" t="s">
        <v>88</v>
      </c>
      <c r="B40" s="167"/>
      <c r="C40" s="167"/>
      <c r="D40" s="167"/>
      <c r="E40" s="761" t="str">
        <f t="shared" si="7"/>
        <v/>
      </c>
      <c r="F40" s="762" t="str">
        <f t="shared" si="7"/>
        <v/>
      </c>
      <c r="G40" s="516" t="str">
        <f t="shared" si="8"/>
        <v/>
      </c>
      <c r="H40" s="516" t="str">
        <f t="shared" si="9"/>
        <v/>
      </c>
    </row>
    <row r="41" spans="1:8" ht="12.75" customHeight="1" x14ac:dyDescent="0.2">
      <c r="A41" s="915" t="s">
        <v>551</v>
      </c>
      <c r="B41" s="167"/>
      <c r="C41" s="167"/>
      <c r="D41" s="167"/>
      <c r="E41" s="761" t="str">
        <f t="shared" si="7"/>
        <v/>
      </c>
      <c r="F41" s="762" t="str">
        <f t="shared" si="7"/>
        <v/>
      </c>
      <c r="G41" s="516" t="str">
        <f>IF(C41=0, "", IF(E41&lt;=1, "", "Caution! Percent Readmitted exceeds 100%"))</f>
        <v/>
      </c>
      <c r="H41" s="516" t="str">
        <f>IF(D41=0, "", IF(F41&lt;=1, "", "Caution! Percent Readmitted exceeds 100%"))</f>
        <v/>
      </c>
    </row>
    <row r="42" spans="1:8" ht="12.75" customHeight="1" x14ac:dyDescent="0.2">
      <c r="A42" s="763" t="s">
        <v>662</v>
      </c>
      <c r="B42" s="167"/>
      <c r="C42" s="167"/>
      <c r="D42" s="167"/>
      <c r="E42" s="761" t="str">
        <f t="shared" si="7"/>
        <v/>
      </c>
      <c r="F42" s="762" t="str">
        <f t="shared" si="7"/>
        <v/>
      </c>
      <c r="G42" s="516" t="str">
        <f t="shared" si="8"/>
        <v/>
      </c>
      <c r="H42" s="516" t="str">
        <f t="shared" si="9"/>
        <v/>
      </c>
    </row>
    <row r="43" spans="1:8" ht="12.75" customHeight="1" thickBot="1" x14ac:dyDescent="0.25">
      <c r="A43" s="764" t="s">
        <v>94</v>
      </c>
      <c r="B43" s="169"/>
      <c r="C43" s="169"/>
      <c r="D43" s="169"/>
      <c r="E43" s="757" t="str">
        <f t="shared" si="7"/>
        <v/>
      </c>
      <c r="F43" s="758" t="str">
        <f t="shared" si="7"/>
        <v/>
      </c>
      <c r="G43" s="516" t="str">
        <f t="shared" si="8"/>
        <v/>
      </c>
      <c r="H43" s="516" t="str">
        <f t="shared" si="9"/>
        <v/>
      </c>
    </row>
    <row r="44" spans="1:8" s="767" customFormat="1" ht="12.75" customHeight="1" thickBot="1" x14ac:dyDescent="0.25">
      <c r="A44" s="770" t="str">
        <f>IF(MAX(B44:F44)=0,"","Total by Ethnicity differs from Total by Age")</f>
        <v/>
      </c>
      <c r="B44" s="539" t="str">
        <f>IF(B12-SUM(B46:B48)=0,"",(B12-SUM(B46:B48)))</f>
        <v/>
      </c>
      <c r="C44" s="539" t="str">
        <f>IF(C12-SUM(C46:C48)=0,"",(C12-SUM(C46:C48)))</f>
        <v/>
      </c>
      <c r="D44" s="539" t="str">
        <f>IF(D12-SUM(D46:D48)=0,"",(D12-SUM(D46:D48)))</f>
        <v/>
      </c>
      <c r="E44" s="771"/>
      <c r="F44" s="771"/>
      <c r="G44" s="516"/>
      <c r="H44" s="516"/>
    </row>
    <row r="45" spans="1:8" ht="12.75" customHeight="1" thickBot="1" x14ac:dyDescent="0.25">
      <c r="A45" s="1294" t="s">
        <v>812</v>
      </c>
      <c r="B45" s="1295"/>
      <c r="C45" s="1295"/>
      <c r="D45" s="1295"/>
      <c r="E45" s="1295"/>
      <c r="F45" s="1296"/>
      <c r="G45" s="516"/>
      <c r="H45" s="516"/>
    </row>
    <row r="46" spans="1:8" ht="12.75" customHeight="1" x14ac:dyDescent="0.2">
      <c r="A46" s="772" t="s">
        <v>336</v>
      </c>
      <c r="B46" s="170"/>
      <c r="C46" s="170"/>
      <c r="D46" s="170"/>
      <c r="E46" s="761" t="str">
        <f t="shared" ref="E46:F48" si="10">IF($B46&gt;0,C46/$B46,"")</f>
        <v/>
      </c>
      <c r="F46" s="762" t="str">
        <f t="shared" si="10"/>
        <v/>
      </c>
      <c r="G46" s="516" t="str">
        <f t="shared" ref="G46:H48" si="11">IF(C46=0, "", IF(E46&lt;=1, "", "Caution! Percent Readmitted exceeds 100%"))</f>
        <v/>
      </c>
      <c r="H46" s="516" t="str">
        <f t="shared" si="11"/>
        <v/>
      </c>
    </row>
    <row r="47" spans="1:8" ht="12.75" customHeight="1" x14ac:dyDescent="0.2">
      <c r="A47" s="772" t="s">
        <v>337</v>
      </c>
      <c r="B47" s="170"/>
      <c r="C47" s="170"/>
      <c r="D47" s="170"/>
      <c r="E47" s="761" t="str">
        <f t="shared" si="10"/>
        <v/>
      </c>
      <c r="F47" s="762" t="str">
        <f t="shared" si="10"/>
        <v/>
      </c>
      <c r="G47" s="516" t="str">
        <f t="shared" si="11"/>
        <v/>
      </c>
      <c r="H47" s="516" t="str">
        <f t="shared" si="11"/>
        <v/>
      </c>
    </row>
    <row r="48" spans="1:8" ht="12.75" customHeight="1" thickBot="1" x14ac:dyDescent="0.25">
      <c r="A48" s="764" t="s">
        <v>94</v>
      </c>
      <c r="B48" s="171"/>
      <c r="C48" s="171"/>
      <c r="D48" s="171"/>
      <c r="E48" s="757" t="str">
        <f t="shared" si="10"/>
        <v/>
      </c>
      <c r="F48" s="758" t="str">
        <f t="shared" si="10"/>
        <v/>
      </c>
      <c r="G48" s="516" t="str">
        <f t="shared" si="11"/>
        <v/>
      </c>
      <c r="H48" s="516" t="str">
        <f t="shared" si="11"/>
        <v/>
      </c>
    </row>
    <row r="49" spans="1:107" ht="6" customHeight="1" x14ac:dyDescent="0.2">
      <c r="E49" s="773"/>
      <c r="F49" s="773"/>
    </row>
    <row r="50" spans="1:107" x14ac:dyDescent="0.2">
      <c r="A50" s="426" t="s">
        <v>463</v>
      </c>
      <c r="O50" s="43">
        <v>0</v>
      </c>
    </row>
    <row r="51" spans="1:107" ht="6" customHeight="1" x14ac:dyDescent="0.2"/>
    <row r="52" spans="1:107" ht="26.25" customHeight="1" x14ac:dyDescent="0.2">
      <c r="A52" s="774" t="s">
        <v>169</v>
      </c>
      <c r="B52" s="1297"/>
      <c r="C52" s="1297"/>
      <c r="D52" s="1297"/>
      <c r="E52" s="1297"/>
      <c r="F52" s="1297"/>
      <c r="G52" s="775"/>
      <c r="H52" s="775"/>
      <c r="I52" s="775"/>
      <c r="J52" s="775"/>
      <c r="K52" s="775"/>
      <c r="CY52" s="776"/>
      <c r="CZ52" s="776"/>
      <c r="DA52" s="776"/>
      <c r="DB52" s="776"/>
      <c r="DC52" s="776"/>
    </row>
    <row r="53" spans="1:107" ht="26.25" customHeight="1" x14ac:dyDescent="0.2">
      <c r="A53" s="777"/>
      <c r="B53" s="1298"/>
      <c r="C53" s="1298"/>
      <c r="D53" s="1298"/>
      <c r="E53" s="1298"/>
      <c r="F53" s="1298"/>
      <c r="G53" s="775"/>
      <c r="H53" s="775"/>
      <c r="I53" s="775"/>
      <c r="J53" s="775"/>
      <c r="K53" s="775"/>
      <c r="CY53" s="776"/>
      <c r="CZ53" s="776"/>
      <c r="DA53" s="776"/>
      <c r="DB53" s="776"/>
      <c r="DC53" s="776"/>
    </row>
    <row r="54" spans="1:107" ht="24.6" customHeight="1" x14ac:dyDescent="0.2">
      <c r="A54" s="481"/>
      <c r="B54" s="486"/>
      <c r="C54" s="486"/>
      <c r="D54" s="486"/>
      <c r="E54" s="486"/>
      <c r="F54" s="486"/>
      <c r="G54" s="486"/>
      <c r="H54" s="486"/>
      <c r="I54" s="486"/>
      <c r="J54" s="486"/>
      <c r="K54" s="486"/>
      <c r="BK54" s="778"/>
      <c r="BL54" s="778"/>
      <c r="BM54" s="778"/>
      <c r="BN54" s="779"/>
      <c r="BO54" s="780"/>
      <c r="CY54" s="781"/>
      <c r="CZ54" s="781"/>
      <c r="DA54" s="781"/>
      <c r="DB54" s="782"/>
      <c r="DC54" s="783"/>
    </row>
    <row r="55" spans="1:107" x14ac:dyDescent="0.2">
      <c r="A55" s="485"/>
      <c r="B55" s="486"/>
      <c r="C55" s="486"/>
      <c r="D55" s="486"/>
      <c r="E55" s="486"/>
      <c r="F55" s="486"/>
      <c r="G55" s="486"/>
      <c r="H55" s="486"/>
      <c r="I55" s="486"/>
      <c r="J55" s="486"/>
      <c r="K55" s="486"/>
    </row>
  </sheetData>
  <dataConsolidate/>
  <mergeCells count="14">
    <mergeCell ref="A45:F45"/>
    <mergeCell ref="B52:F52"/>
    <mergeCell ref="B53:F53"/>
    <mergeCell ref="A1:F1"/>
    <mergeCell ref="C7:D7"/>
    <mergeCell ref="B8:F8"/>
    <mergeCell ref="A9:A11"/>
    <mergeCell ref="B9:B11"/>
    <mergeCell ref="C9:D10"/>
    <mergeCell ref="A2:F2"/>
    <mergeCell ref="E9:F10"/>
    <mergeCell ref="A14:F14"/>
    <mergeCell ref="A26:F26"/>
    <mergeCell ref="A35:F35"/>
  </mergeCells>
  <dataValidations count="11">
    <dataValidation type="textLength" operator="lessThanOrEqual" allowBlank="1" showErrorMessage="1" errorTitle="Footnote is too long!" error="Footnotes cannot be longer than 255 characters, please enter additional footnotes on the &quot;General Comments&quot; page." promptTitle="Footnote is too long!" prompt="Footnotes cannot be longer than 255 characters, please enter additional footnotes as a &quot;General Footnote&quot; on a separate page." sqref="B52:F53" xr:uid="{6EAD4BEA-5144-4BE2-81FF-314F512A12F7}">
      <formula1>255</formula1>
    </dataValidation>
    <dataValidation type="textLength" operator="equal" showErrorMessage="1" errorTitle="Invalis state name entered." error="Please enter the two character state abbreviation only." promptTitle="Enter a 2 character state name." prompt="Please enter a two character state abbreviation only." sqref="B8:F8" xr:uid="{8947D42C-DDC2-4450-A2DB-FF1DBD5C20F4}">
      <formula1>2</formula1>
    </dataValidation>
    <dataValidation type="custom" allowBlank="1" showErrorMessage="1" errorTitle="CAUTION!" error="This is an automatically calculated Total using the sums of the Age categories." promptTitle="CAUTION" prompt="This is an automatically calculated Total using the sums of the Age categories." sqref="B12:D12" xr:uid="{ED764B50-69E5-4A24-BFD0-AB174A6E4AC2}">
      <formula1>"None"</formula1>
    </dataValidation>
    <dataValidation allowBlank="1" showErrorMessage="1" errorTitle="CAUTION!" error="This is automatically calculated using the Number of Discharges divided by the Number of Readmissions." promptTitle="CAUTION" prompt="This is automatically calculated using the Number of Discharges divided by the Number of Readmissions." sqref="E12:F12" xr:uid="{2DD3BD9F-C68D-4609-960C-78B2021731CC}"/>
    <dataValidation type="custom" allowBlank="1" showErrorMessage="1" errorTitle="CAUTION!" error="This is automatically calculated using the Number of Discharges divided by the Number of Readmissions." promptTitle="CAUTION" prompt="This is automatically calculated using the Number of Discharges divided by the Number of Readmissions." sqref="E36:F43 E46:F48 E27:F33 E15:F24" xr:uid="{75ACE4D0-1990-4870-883A-F4D49C2ADB02}">
      <formula1>"None"</formula1>
    </dataValidation>
    <dataValidation type="custom" allowBlank="1" showInputMessage="1" showErrorMessage="1" errorTitle="Invalid Value" error="30 days readmissoins cannot be higher than 180 days readmissions" sqref="C27:C33 C36:C43 C15:C24" xr:uid="{8A80E7AB-BB82-4C51-95AD-1AA93416EB4E}">
      <formula1>C15&lt;=D15</formula1>
    </dataValidation>
    <dataValidation type="custom" allowBlank="1" showInputMessage="1" showErrorMessage="1" errorTitle="Invalid Number" error="180 days readmissions cannot be less than 30 days readmissions" sqref="D27:D33 D36:D43 D15:D24" xr:uid="{34449CCA-5FCD-4455-98D6-5C78669B7B12}">
      <formula1>D15&gt;=C15</formula1>
    </dataValidation>
    <dataValidation type="custom" allowBlank="1" showInputMessage="1" showErrorMessage="1" error="180 days readmissions cannot be less than 30 days readmissions" sqref="D46:D48" xr:uid="{A9EC76BE-8324-47A4-BB51-8FE44DEE8913}">
      <formula1>D46&gt;=C46</formula1>
    </dataValidation>
    <dataValidation type="date" operator="greaterThan" allowBlank="1" showInputMessage="1" showErrorMessage="1" errorTitle="INVALID DATE!" error="Report Period End Date cannot be before Begin Date." sqref="F7" xr:uid="{38B9955F-1E33-4519-BF2D-D667B2620E72}">
      <formula1>C7</formula1>
    </dataValidation>
    <dataValidation type="date" operator="greaterThanOrEqual" allowBlank="1" showInputMessage="1" showErrorMessage="1" errorTitle="INVALID DATE!" error="Please enter a valid Start Date." sqref="C7:D7" xr:uid="{41E1903F-113D-497B-97B7-DDE971694B13}">
      <formula1>43466</formula1>
    </dataValidation>
    <dataValidation type="whole" allowBlank="1" showErrorMessage="1" errorTitle="Caution!" error="This is a numeric field. Please enter whole numbers only!" promptTitle="Caution" prompt="Do Not  Enter Data for Hispanic if already added in Table 2A" sqref="B15:D24 B27:D33 B36:D43 B46:D48" xr:uid="{DA305F68-A49C-40CB-9A00-55C40674BB1A}">
      <formula1>0</formula1>
      <formula2>1000000</formula2>
    </dataValidation>
  </dataValidations>
  <pageMargins left="0.75" right="0.75" top="1" bottom="1" header="0.5" footer="0.5"/>
  <pageSetup scale="96" orientation="portrait" r:id="rId1"/>
  <headerFooter alignWithMargins="0">
    <oddFooter>&amp;LFY 2024 Uniform Reporting System (URS)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moveWithCells="1">
                  <from>
                    <xdr:col>1</xdr:col>
                    <xdr:colOff>9525</xdr:colOff>
                    <xdr:row>48</xdr:row>
                    <xdr:rowOff>19050</xdr:rowOff>
                  </from>
                  <to>
                    <xdr:col>1</xdr:col>
                    <xdr:colOff>485775</xdr:colOff>
                    <xdr:row>50</xdr:row>
                    <xdr:rowOff>19050</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1</xdr:col>
                    <xdr:colOff>466725</xdr:colOff>
                    <xdr:row>48</xdr:row>
                    <xdr:rowOff>19050</xdr:rowOff>
                  </from>
                  <to>
                    <xdr:col>2</xdr:col>
                    <xdr:colOff>190500</xdr:colOff>
                    <xdr:row>50</xdr:row>
                    <xdr:rowOff>19050</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87436-7FCA-4851-B353-C4612D0E7D3A}">
  <sheetPr codeName="Sheet32"/>
  <dimension ref="A1:H52"/>
  <sheetViews>
    <sheetView showGridLines="0" zoomScaleNormal="100" workbookViewId="0">
      <selection activeCell="B12" sqref="B12"/>
    </sheetView>
  </sheetViews>
  <sheetFormatPr defaultColWidth="9.140625" defaultRowHeight="12.75" x14ac:dyDescent="0.2"/>
  <cols>
    <col min="1" max="1" width="40.7109375" style="790" customWidth="1"/>
    <col min="2" max="2" width="13.7109375" style="790" customWidth="1"/>
    <col min="3" max="4" width="11.7109375" style="790" customWidth="1"/>
    <col min="5" max="5" width="14.42578125" style="790" customWidth="1"/>
    <col min="6" max="6" width="15.140625" style="790" customWidth="1"/>
    <col min="7" max="7" width="32" style="426" customWidth="1"/>
    <col min="8" max="8" width="34.5703125" style="426" customWidth="1"/>
    <col min="9" max="16384" width="9.140625" style="426"/>
  </cols>
  <sheetData>
    <row r="1" spans="1:8" ht="27.95" customHeight="1" x14ac:dyDescent="0.2">
      <c r="A1" s="1299" t="s">
        <v>718</v>
      </c>
      <c r="B1" s="1299"/>
      <c r="C1" s="1299"/>
      <c r="D1" s="1299"/>
      <c r="E1" s="1299"/>
      <c r="F1" s="1299"/>
    </row>
    <row r="2" spans="1:8" ht="38.25" customHeight="1" x14ac:dyDescent="0.2">
      <c r="A2" s="1031" t="s">
        <v>717</v>
      </c>
      <c r="B2" s="1031"/>
      <c r="C2" s="1031"/>
      <c r="D2" s="1031"/>
      <c r="E2" s="1031"/>
      <c r="F2" s="1031"/>
    </row>
    <row r="3" spans="1:8" ht="18" customHeight="1" x14ac:dyDescent="0.25">
      <c r="A3" s="574" t="s">
        <v>80</v>
      </c>
      <c r="B3" s="426"/>
      <c r="C3" s="426"/>
      <c r="D3" s="426"/>
      <c r="E3" s="426"/>
      <c r="F3" s="426"/>
    </row>
    <row r="4" spans="1:8" ht="8.25" customHeight="1" x14ac:dyDescent="0.2">
      <c r="A4" s="426"/>
      <c r="B4" s="426"/>
      <c r="C4" s="426"/>
      <c r="D4" s="426"/>
      <c r="E4" s="426"/>
      <c r="F4" s="426"/>
    </row>
    <row r="5" spans="1:8" ht="8.4499999999999993" customHeight="1" thickBot="1" x14ac:dyDescent="0.25">
      <c r="A5" s="745"/>
      <c r="B5" s="745"/>
      <c r="C5" s="745"/>
      <c r="D5" s="745"/>
      <c r="E5" s="745"/>
      <c r="F5" s="426"/>
    </row>
    <row r="6" spans="1:8" ht="12.95" customHeight="1" thickBot="1" x14ac:dyDescent="0.25">
      <c r="A6" s="746" t="s">
        <v>464</v>
      </c>
      <c r="B6" s="747"/>
      <c r="C6" s="747"/>
      <c r="D6" s="747"/>
      <c r="E6" s="747"/>
      <c r="F6" s="747"/>
    </row>
    <row r="7" spans="1:8" ht="12.95" customHeight="1" x14ac:dyDescent="0.2">
      <c r="A7" s="499" t="s">
        <v>382</v>
      </c>
      <c r="B7" s="748" t="s">
        <v>82</v>
      </c>
      <c r="C7" s="1300">
        <v>45108</v>
      </c>
      <c r="D7" s="1301"/>
      <c r="E7" s="749" t="s">
        <v>74</v>
      </c>
      <c r="F7" s="916">
        <v>45473</v>
      </c>
    </row>
    <row r="8" spans="1:8" ht="12.95" customHeight="1" thickBot="1" x14ac:dyDescent="0.25">
      <c r="A8" s="784" t="s">
        <v>75</v>
      </c>
      <c r="B8" s="1322" t="s">
        <v>921</v>
      </c>
      <c r="C8" s="1303"/>
      <c r="D8" s="1303"/>
      <c r="E8" s="1303"/>
      <c r="F8" s="1304"/>
    </row>
    <row r="9" spans="1:8" x14ac:dyDescent="0.2">
      <c r="A9" s="1323"/>
      <c r="B9" s="1324" t="s">
        <v>626</v>
      </c>
      <c r="C9" s="1309" t="s">
        <v>458</v>
      </c>
      <c r="D9" s="1310"/>
      <c r="E9" s="1312" t="s">
        <v>459</v>
      </c>
      <c r="F9" s="1313"/>
    </row>
    <row r="10" spans="1:8" ht="19.5" customHeight="1" x14ac:dyDescent="0.2">
      <c r="A10" s="1306"/>
      <c r="B10" s="1325"/>
      <c r="C10" s="1311"/>
      <c r="D10" s="1311"/>
      <c r="E10" s="1314"/>
      <c r="F10" s="1315"/>
    </row>
    <row r="11" spans="1:8" x14ac:dyDescent="0.2">
      <c r="A11" s="1306"/>
      <c r="B11" s="1325"/>
      <c r="C11" s="752" t="s">
        <v>460</v>
      </c>
      <c r="D11" s="752" t="s">
        <v>461</v>
      </c>
      <c r="E11" s="752" t="s">
        <v>460</v>
      </c>
      <c r="F11" s="753" t="s">
        <v>461</v>
      </c>
    </row>
    <row r="12" spans="1:8" ht="12.95" customHeight="1" thickBot="1" x14ac:dyDescent="0.25">
      <c r="A12" s="754" t="s">
        <v>313</v>
      </c>
      <c r="B12" s="785">
        <f>SUM(B15:B24)</f>
        <v>0</v>
      </c>
      <c r="C12" s="756">
        <f>SUM(C15:C24)</f>
        <v>0</v>
      </c>
      <c r="D12" s="756">
        <f>SUM(D15:D24)</f>
        <v>0</v>
      </c>
      <c r="E12" s="757" t="str">
        <f>IF($B12&gt;0,C12/$B12,"")</f>
        <v/>
      </c>
      <c r="F12" s="758" t="str">
        <f>IF($B12&gt;0,D12/$B12,"")</f>
        <v/>
      </c>
    </row>
    <row r="13" spans="1:8" ht="8.1" customHeight="1" thickBot="1" x14ac:dyDescent="0.25">
      <c r="A13" s="759"/>
      <c r="B13" s="760"/>
      <c r="C13" s="760"/>
      <c r="D13" s="760"/>
      <c r="E13" s="760"/>
      <c r="F13" s="760"/>
    </row>
    <row r="14" spans="1:8" ht="12.75" customHeight="1" x14ac:dyDescent="0.2">
      <c r="A14" s="1316" t="s">
        <v>331</v>
      </c>
      <c r="B14" s="1317"/>
      <c r="C14" s="1317"/>
      <c r="D14" s="1317"/>
      <c r="E14" s="1317"/>
      <c r="F14" s="1318"/>
    </row>
    <row r="15" spans="1:8" ht="12.75" customHeight="1" x14ac:dyDescent="0.2">
      <c r="A15" s="913" t="s">
        <v>617</v>
      </c>
      <c r="B15" s="172"/>
      <c r="C15" s="167"/>
      <c r="D15" s="85"/>
      <c r="E15" s="761" t="str">
        <f>IF($B15&gt;0,C15/$B15,"")</f>
        <v/>
      </c>
      <c r="F15" s="762" t="str">
        <f>IF($B15&gt;0,D15/$B15,"")</f>
        <v/>
      </c>
      <c r="G15" s="516" t="str">
        <f>IF(C15=0, "", IF(E15&lt;=1, "", "Caution! Percent Readmitted exceeds 100%"))</f>
        <v/>
      </c>
      <c r="H15" s="516" t="str">
        <f>IF(D15=0, "", IF(F15&lt;=1, "", "Caution! Percent Readmitted exceeds 100%"))</f>
        <v/>
      </c>
    </row>
    <row r="16" spans="1:8" ht="12.75" customHeight="1" x14ac:dyDescent="0.2">
      <c r="A16" s="914" t="s">
        <v>618</v>
      </c>
      <c r="B16" s="172"/>
      <c r="C16" s="167"/>
      <c r="D16" s="85"/>
      <c r="E16" s="761" t="str">
        <f t="shared" ref="E16:E23" si="0">IF($B16&gt;0,C16/$B16,"")</f>
        <v/>
      </c>
      <c r="F16" s="762" t="str">
        <f t="shared" ref="F16:F23" si="1">IF($B16&gt;0,D16/$B16,"")</f>
        <v/>
      </c>
      <c r="G16" s="516" t="str">
        <f t="shared" ref="G16:G24" si="2">IF(C16=0, "", IF(E16&lt;=1, "", "Caution! Percent Readmitted exceeds 100%"))</f>
        <v/>
      </c>
      <c r="H16" s="516" t="str">
        <f t="shared" ref="H16:H24" si="3">IF(D16=0, "", IF(F16&lt;=1, "", "Caution! Percent Readmitted exceeds 100%"))</f>
        <v/>
      </c>
    </row>
    <row r="17" spans="1:8" ht="12.75" customHeight="1" x14ac:dyDescent="0.2">
      <c r="A17" s="913" t="s">
        <v>332</v>
      </c>
      <c r="B17" s="172"/>
      <c r="C17" s="167"/>
      <c r="D17" s="85"/>
      <c r="E17" s="761" t="str">
        <f t="shared" si="0"/>
        <v/>
      </c>
      <c r="F17" s="762" t="str">
        <f t="shared" si="1"/>
        <v/>
      </c>
      <c r="G17" s="516" t="str">
        <f t="shared" si="2"/>
        <v/>
      </c>
      <c r="H17" s="516" t="str">
        <f t="shared" si="3"/>
        <v/>
      </c>
    </row>
    <row r="18" spans="1:8" ht="12.75" customHeight="1" x14ac:dyDescent="0.2">
      <c r="A18" s="913" t="s">
        <v>131</v>
      </c>
      <c r="B18" s="172"/>
      <c r="C18" s="167"/>
      <c r="D18" s="85"/>
      <c r="E18" s="761" t="str">
        <f t="shared" si="0"/>
        <v/>
      </c>
      <c r="F18" s="762" t="str">
        <f t="shared" si="1"/>
        <v/>
      </c>
      <c r="G18" s="516" t="str">
        <f t="shared" si="2"/>
        <v/>
      </c>
      <c r="H18" s="516" t="str">
        <f t="shared" si="3"/>
        <v/>
      </c>
    </row>
    <row r="19" spans="1:8" ht="12.75" customHeight="1" x14ac:dyDescent="0.2">
      <c r="A19" s="915" t="s">
        <v>619</v>
      </c>
      <c r="B19" s="172"/>
      <c r="C19" s="167"/>
      <c r="D19" s="85"/>
      <c r="E19" s="761" t="str">
        <f t="shared" si="0"/>
        <v/>
      </c>
      <c r="F19" s="762" t="str">
        <f t="shared" si="1"/>
        <v/>
      </c>
      <c r="G19" s="516" t="str">
        <f t="shared" si="2"/>
        <v/>
      </c>
      <c r="H19" s="516" t="str">
        <f t="shared" si="3"/>
        <v/>
      </c>
    </row>
    <row r="20" spans="1:8" ht="12.75" customHeight="1" x14ac:dyDescent="0.2">
      <c r="A20" s="915" t="s">
        <v>620</v>
      </c>
      <c r="B20" s="172"/>
      <c r="C20" s="167"/>
      <c r="D20" s="85"/>
      <c r="E20" s="761" t="str">
        <f>IF($B20&gt;0,C20/$B20,"")</f>
        <v/>
      </c>
      <c r="F20" s="762" t="str">
        <f>IF($B20&gt;0,D20/$B20,"")</f>
        <v/>
      </c>
      <c r="G20" s="516" t="str">
        <f>IF(C20=0, "", IF(E20&lt;=1, "", "Caution! Percent Readmitted exceeds 100%"))</f>
        <v/>
      </c>
      <c r="H20" s="516" t="str">
        <f>IF(D20=0, "", IF(F20&lt;=1, "", "Caution! Percent Readmitted exceeds 100%"))</f>
        <v/>
      </c>
    </row>
    <row r="21" spans="1:8" ht="12.75" customHeight="1" x14ac:dyDescent="0.2">
      <c r="A21" s="915" t="s">
        <v>621</v>
      </c>
      <c r="B21" s="172"/>
      <c r="C21" s="167"/>
      <c r="D21" s="85"/>
      <c r="E21" s="761" t="str">
        <f t="shared" si="0"/>
        <v/>
      </c>
      <c r="F21" s="762" t="str">
        <f t="shared" si="1"/>
        <v/>
      </c>
      <c r="G21" s="516" t="str">
        <f t="shared" si="2"/>
        <v/>
      </c>
      <c r="H21" s="516" t="str">
        <f t="shared" si="3"/>
        <v/>
      </c>
    </row>
    <row r="22" spans="1:8" ht="12.75" customHeight="1" x14ac:dyDescent="0.2">
      <c r="A22" s="915" t="s">
        <v>333</v>
      </c>
      <c r="B22" s="172"/>
      <c r="C22" s="167"/>
      <c r="D22" s="85"/>
      <c r="E22" s="761" t="str">
        <f t="shared" si="0"/>
        <v/>
      </c>
      <c r="F22" s="762" t="str">
        <f t="shared" si="1"/>
        <v/>
      </c>
      <c r="G22" s="516" t="str">
        <f t="shared" si="2"/>
        <v/>
      </c>
      <c r="H22" s="516" t="str">
        <f t="shared" si="3"/>
        <v/>
      </c>
    </row>
    <row r="23" spans="1:8" ht="12.75" customHeight="1" x14ac:dyDescent="0.2">
      <c r="A23" s="763" t="s">
        <v>334</v>
      </c>
      <c r="B23" s="172"/>
      <c r="C23" s="167"/>
      <c r="D23" s="85"/>
      <c r="E23" s="761" t="str">
        <f t="shared" si="0"/>
        <v/>
      </c>
      <c r="F23" s="762" t="str">
        <f t="shared" si="1"/>
        <v/>
      </c>
      <c r="G23" s="516" t="str">
        <f t="shared" si="2"/>
        <v/>
      </c>
      <c r="H23" s="516" t="str">
        <f t="shared" si="3"/>
        <v/>
      </c>
    </row>
    <row r="24" spans="1:8" ht="12.75" customHeight="1" thickBot="1" x14ac:dyDescent="0.25">
      <c r="A24" s="764" t="s">
        <v>94</v>
      </c>
      <c r="B24" s="173"/>
      <c r="C24" s="169"/>
      <c r="D24" s="101"/>
      <c r="E24" s="757" t="str">
        <f>IF($B24&gt;0,C24/$B24,"")</f>
        <v/>
      </c>
      <c r="F24" s="758" t="str">
        <f>IF($B24&gt;0,D24/$B24,"")</f>
        <v/>
      </c>
      <c r="G24" s="516" t="str">
        <f t="shared" si="2"/>
        <v/>
      </c>
      <c r="H24" s="516" t="str">
        <f t="shared" si="3"/>
        <v/>
      </c>
    </row>
    <row r="25" spans="1:8" ht="12.75" customHeight="1" thickBot="1" x14ac:dyDescent="0.25">
      <c r="A25" s="765" t="str">
        <f>IF(MAX(B25:F25)=0,"","Total by Gender differs from Total by Age")</f>
        <v/>
      </c>
      <c r="B25" s="539" t="str">
        <f>IF(B12-SUM(B27:B33)=0,"",(B12-SUM(B27:B33)))</f>
        <v/>
      </c>
      <c r="C25" s="539" t="str">
        <f>IF(C12-SUM(C27:C33)=0,"",(C12-SUM(C27:C33)))</f>
        <v/>
      </c>
      <c r="D25" s="539" t="str">
        <f>IF(D12-SUM(D27:D33)=0,"",(D12-SUM(D27:D33)))</f>
        <v/>
      </c>
      <c r="E25" s="539"/>
      <c r="F25" s="766"/>
      <c r="G25" s="516"/>
      <c r="H25" s="516"/>
    </row>
    <row r="26" spans="1:8" ht="12.75" customHeight="1" x14ac:dyDescent="0.2">
      <c r="A26" s="1319" t="s">
        <v>335</v>
      </c>
      <c r="B26" s="1320"/>
      <c r="C26" s="1320"/>
      <c r="D26" s="1320"/>
      <c r="E26" s="1320"/>
      <c r="F26" s="1321"/>
      <c r="G26" s="516"/>
      <c r="H26" s="516"/>
    </row>
    <row r="27" spans="1:8" ht="12.75" customHeight="1" x14ac:dyDescent="0.2">
      <c r="A27" s="763" t="s">
        <v>91</v>
      </c>
      <c r="B27" s="167"/>
      <c r="C27" s="167"/>
      <c r="D27" s="167"/>
      <c r="E27" s="761" t="str">
        <f>IF($B27&gt;0,C27/$B27,"")</f>
        <v/>
      </c>
      <c r="F27" s="762" t="str">
        <f>IF($B27&gt;0,D27/$B27,"")</f>
        <v/>
      </c>
      <c r="G27" s="516" t="str">
        <f>IF(C27=0, "", IF(E27&lt;=1, "", "Caution! Percent Readmitted exceeds 100%"))</f>
        <v/>
      </c>
      <c r="H27" s="516" t="str">
        <f>IF(D27=0, "", IF(F27&lt;=1, "", "Caution! Percent Readmitted exceeds 100%"))</f>
        <v/>
      </c>
    </row>
    <row r="28" spans="1:8" ht="12.75" customHeight="1" x14ac:dyDescent="0.2">
      <c r="A28" s="763" t="s">
        <v>92</v>
      </c>
      <c r="B28" s="172"/>
      <c r="C28" s="167"/>
      <c r="D28" s="167"/>
      <c r="E28" s="761" t="str">
        <f>IF($B28&gt;0,C28/$B28,"")</f>
        <v/>
      </c>
      <c r="F28" s="762" t="str">
        <f>IF($B28&gt;0,D28/$B28,"")</f>
        <v/>
      </c>
      <c r="G28" s="516" t="str">
        <f t="shared" ref="G28:G33" si="4">IF(C28=0, "", IF(E28&lt;=1, "", "Caution! Percent Readmitted exceeds 100%"))</f>
        <v/>
      </c>
      <c r="H28" s="516" t="str">
        <f t="shared" ref="H28:H33" si="5">IF(D28=0, "", IF(F28&lt;=1, "", "Caution! Percent Readmitted exceeds 100%"))</f>
        <v/>
      </c>
    </row>
    <row r="29" spans="1:8" ht="12.75" customHeight="1" x14ac:dyDescent="0.2">
      <c r="A29" s="907" t="s">
        <v>477</v>
      </c>
      <c r="B29" s="174"/>
      <c r="C29" s="168"/>
      <c r="D29" s="168"/>
      <c r="E29" s="761" t="str">
        <f t="shared" ref="E29:F32" si="6">IF($B29&gt;0,C29/$B29,"")</f>
        <v/>
      </c>
      <c r="F29" s="762" t="str">
        <f t="shared" si="6"/>
        <v/>
      </c>
      <c r="G29" s="516" t="str">
        <f t="shared" si="4"/>
        <v/>
      </c>
      <c r="H29" s="516" t="str">
        <f t="shared" si="5"/>
        <v/>
      </c>
    </row>
    <row r="30" spans="1:8" ht="12.75" customHeight="1" x14ac:dyDescent="0.2">
      <c r="A30" s="907" t="s">
        <v>531</v>
      </c>
      <c r="B30" s="174"/>
      <c r="C30" s="168"/>
      <c r="D30" s="168"/>
      <c r="E30" s="761" t="str">
        <f t="shared" si="6"/>
        <v/>
      </c>
      <c r="F30" s="762" t="str">
        <f t="shared" si="6"/>
        <v/>
      </c>
      <c r="G30" s="516" t="str">
        <f t="shared" si="4"/>
        <v/>
      </c>
      <c r="H30" s="516" t="str">
        <f t="shared" si="5"/>
        <v/>
      </c>
    </row>
    <row r="31" spans="1:8" ht="12.75" customHeight="1" x14ac:dyDescent="0.2">
      <c r="A31" s="907" t="s">
        <v>478</v>
      </c>
      <c r="B31" s="174"/>
      <c r="C31" s="168"/>
      <c r="D31" s="168"/>
      <c r="E31" s="761" t="str">
        <f t="shared" si="6"/>
        <v/>
      </c>
      <c r="F31" s="762" t="str">
        <f t="shared" si="6"/>
        <v/>
      </c>
      <c r="G31" s="516" t="str">
        <f t="shared" si="4"/>
        <v/>
      </c>
      <c r="H31" s="516" t="str">
        <f t="shared" si="5"/>
        <v/>
      </c>
    </row>
    <row r="32" spans="1:8" ht="12.75" customHeight="1" x14ac:dyDescent="0.2">
      <c r="A32" s="768" t="s">
        <v>95</v>
      </c>
      <c r="B32" s="174"/>
      <c r="C32" s="168"/>
      <c r="D32" s="168"/>
      <c r="E32" s="761" t="str">
        <f t="shared" si="6"/>
        <v/>
      </c>
      <c r="F32" s="762" t="str">
        <f t="shared" si="6"/>
        <v/>
      </c>
      <c r="G32" s="516" t="str">
        <f t="shared" si="4"/>
        <v/>
      </c>
      <c r="H32" s="516" t="str">
        <f t="shared" si="5"/>
        <v/>
      </c>
    </row>
    <row r="33" spans="1:8" ht="12.75" customHeight="1" thickBot="1" x14ac:dyDescent="0.25">
      <c r="A33" s="764" t="s">
        <v>94</v>
      </c>
      <c r="B33" s="173"/>
      <c r="C33" s="169"/>
      <c r="D33" s="169"/>
      <c r="E33" s="757" t="str">
        <f>IF($B33&gt;0,C33/$B33,"")</f>
        <v/>
      </c>
      <c r="F33" s="758" t="str">
        <f>IF($B33&gt;0,D33/$B33,"")</f>
        <v/>
      </c>
      <c r="G33" s="516" t="str">
        <f t="shared" si="4"/>
        <v/>
      </c>
      <c r="H33" s="516" t="str">
        <f t="shared" si="5"/>
        <v/>
      </c>
    </row>
    <row r="34" spans="1:8" ht="12.75" customHeight="1" thickBot="1" x14ac:dyDescent="0.25">
      <c r="A34" s="765" t="str">
        <f>IF(MAX(B34:F34)=0,"","Total by Race differs from Total by Age")</f>
        <v/>
      </c>
      <c r="B34" s="539" t="str">
        <f>IF(B12-SUM(B36:B43)=0,"",(B12-SUM(B36:B43)))</f>
        <v/>
      </c>
      <c r="C34" s="539" t="str">
        <f>IF(C12-SUM(C36:C43)=0,"",(C12-SUM(C36:C43)))</f>
        <v/>
      </c>
      <c r="D34" s="539" t="str">
        <f>IF(D12-SUM(D36:D43)=0,"",(D12-SUM(D36:D43)))</f>
        <v/>
      </c>
      <c r="E34" s="766"/>
      <c r="F34" s="766"/>
      <c r="G34" s="516"/>
      <c r="H34" s="516"/>
    </row>
    <row r="35" spans="1:8" ht="12.75" customHeight="1" x14ac:dyDescent="0.2">
      <c r="A35" s="1319" t="s">
        <v>365</v>
      </c>
      <c r="B35" s="1320"/>
      <c r="C35" s="1320"/>
      <c r="D35" s="1320"/>
      <c r="E35" s="1320"/>
      <c r="F35" s="1321"/>
      <c r="G35" s="516"/>
      <c r="H35" s="516"/>
    </row>
    <row r="36" spans="1:8" ht="12.75" customHeight="1" x14ac:dyDescent="0.2">
      <c r="A36" s="769" t="s">
        <v>366</v>
      </c>
      <c r="B36" s="167"/>
      <c r="C36" s="167"/>
      <c r="D36" s="167"/>
      <c r="E36" s="761" t="str">
        <f>IF($B36&gt;0,C36/$B36,"")</f>
        <v/>
      </c>
      <c r="F36" s="762" t="str">
        <f>IF($B36&gt;0,D36/$B36,"")</f>
        <v/>
      </c>
      <c r="G36" s="516" t="str">
        <f>IF(C36=0, "", IF(E36&lt;=1, "", "Caution! Percent Readmitted exceeds 100%"))</f>
        <v/>
      </c>
      <c r="H36" s="516" t="str">
        <f>IF(D36=0, "", IF(F36&lt;=1, "", "Caution! Percent Readmitted exceeds 100%"))</f>
        <v/>
      </c>
    </row>
    <row r="37" spans="1:8" ht="12.75" customHeight="1" x14ac:dyDescent="0.2">
      <c r="A37" s="763" t="s">
        <v>85</v>
      </c>
      <c r="B37" s="172"/>
      <c r="C37" s="167"/>
      <c r="D37" s="167"/>
      <c r="E37" s="761" t="str">
        <f t="shared" ref="E37:F43" si="7">IF($B37&gt;0,C37/$B37,"")</f>
        <v/>
      </c>
      <c r="F37" s="762" t="str">
        <f t="shared" si="7"/>
        <v/>
      </c>
      <c r="G37" s="516" t="str">
        <f t="shared" ref="G37:G43" si="8">IF(C37=0, "", IF(E37&lt;=1, "", "Caution! Percent Readmitted exceeds 100%"))</f>
        <v/>
      </c>
      <c r="H37" s="516" t="str">
        <f t="shared" ref="H37:H43" si="9">IF(D37=0, "", IF(F37&lt;=1, "", "Caution! Percent Readmitted exceeds 100%"))</f>
        <v/>
      </c>
    </row>
    <row r="38" spans="1:8" ht="12.75" customHeight="1" x14ac:dyDescent="0.2">
      <c r="A38" s="769" t="s">
        <v>315</v>
      </c>
      <c r="B38" s="172"/>
      <c r="C38" s="167"/>
      <c r="D38" s="167"/>
      <c r="E38" s="761" t="str">
        <f t="shared" si="7"/>
        <v/>
      </c>
      <c r="F38" s="762" t="str">
        <f t="shared" si="7"/>
        <v/>
      </c>
      <c r="G38" s="516" t="str">
        <f t="shared" si="8"/>
        <v/>
      </c>
      <c r="H38" s="516" t="str">
        <f t="shared" si="9"/>
        <v/>
      </c>
    </row>
    <row r="39" spans="1:8" ht="12.75" customHeight="1" x14ac:dyDescent="0.2">
      <c r="A39" s="763" t="s">
        <v>316</v>
      </c>
      <c r="B39" s="172"/>
      <c r="C39" s="167"/>
      <c r="D39" s="167"/>
      <c r="E39" s="761" t="str">
        <f t="shared" si="7"/>
        <v/>
      </c>
      <c r="F39" s="762" t="str">
        <f t="shared" si="7"/>
        <v/>
      </c>
      <c r="G39" s="516" t="str">
        <f t="shared" si="8"/>
        <v/>
      </c>
      <c r="H39" s="516" t="str">
        <f t="shared" si="9"/>
        <v/>
      </c>
    </row>
    <row r="40" spans="1:8" ht="12.75" customHeight="1" x14ac:dyDescent="0.2">
      <c r="A40" s="763" t="s">
        <v>88</v>
      </c>
      <c r="B40" s="172"/>
      <c r="C40" s="167"/>
      <c r="D40" s="167"/>
      <c r="E40" s="761" t="str">
        <f t="shared" si="7"/>
        <v/>
      </c>
      <c r="F40" s="762" t="str">
        <f t="shared" si="7"/>
        <v/>
      </c>
      <c r="G40" s="516" t="str">
        <f t="shared" si="8"/>
        <v/>
      </c>
      <c r="H40" s="516" t="str">
        <f t="shared" si="9"/>
        <v/>
      </c>
    </row>
    <row r="41" spans="1:8" ht="12.75" customHeight="1" x14ac:dyDescent="0.2">
      <c r="A41" s="915" t="s">
        <v>551</v>
      </c>
      <c r="B41" s="172"/>
      <c r="C41" s="167"/>
      <c r="D41" s="167"/>
      <c r="E41" s="761" t="str">
        <f>IF($B41&gt;0,C41/$B41,"")</f>
        <v/>
      </c>
      <c r="F41" s="762" t="str">
        <f>IF($B41&gt;0,D41/$B41,"")</f>
        <v/>
      </c>
      <c r="G41" s="516" t="str">
        <f t="shared" si="8"/>
        <v/>
      </c>
      <c r="H41" s="516" t="str">
        <f t="shared" si="9"/>
        <v/>
      </c>
    </row>
    <row r="42" spans="1:8" ht="12.75" customHeight="1" x14ac:dyDescent="0.2">
      <c r="A42" s="763" t="s">
        <v>662</v>
      </c>
      <c r="B42" s="172"/>
      <c r="C42" s="167"/>
      <c r="D42" s="167"/>
      <c r="E42" s="761" t="str">
        <f t="shared" si="7"/>
        <v/>
      </c>
      <c r="F42" s="762" t="str">
        <f t="shared" si="7"/>
        <v/>
      </c>
      <c r="G42" s="516" t="str">
        <f t="shared" si="8"/>
        <v/>
      </c>
      <c r="H42" s="516" t="str">
        <f t="shared" si="9"/>
        <v/>
      </c>
    </row>
    <row r="43" spans="1:8" ht="12.75" customHeight="1" thickBot="1" x14ac:dyDescent="0.25">
      <c r="A43" s="764" t="s">
        <v>94</v>
      </c>
      <c r="B43" s="173"/>
      <c r="C43" s="169"/>
      <c r="D43" s="169"/>
      <c r="E43" s="757" t="str">
        <f t="shared" si="7"/>
        <v/>
      </c>
      <c r="F43" s="758" t="str">
        <f t="shared" si="7"/>
        <v/>
      </c>
      <c r="G43" s="516" t="str">
        <f t="shared" si="8"/>
        <v/>
      </c>
      <c r="H43" s="516" t="str">
        <f t="shared" si="9"/>
        <v/>
      </c>
    </row>
    <row r="44" spans="1:8" ht="12.75" customHeight="1" thickBot="1" x14ac:dyDescent="0.25">
      <c r="A44" s="770" t="str">
        <f>IF(MAX(B44:F44)=0,"","Total by Ethnicity differs from Total by Age")</f>
        <v/>
      </c>
      <c r="B44" s="539" t="str">
        <f>IF(B12-SUM(B46:B48)=0,"",(B12-SUM(B46:B48)))</f>
        <v/>
      </c>
      <c r="C44" s="539" t="str">
        <f>IF(C12-SUM(C46:C48)=0,"",(C12-SUM(C46:C48)))</f>
        <v/>
      </c>
      <c r="D44" s="539" t="str">
        <f>IF(D12-SUM(D46:D48)=0,"",(D12-SUM(D46:D48)))</f>
        <v/>
      </c>
      <c r="E44" s="771"/>
      <c r="F44" s="771"/>
      <c r="G44" s="516"/>
      <c r="H44" s="516"/>
    </row>
    <row r="45" spans="1:8" ht="12.75" customHeight="1" thickBot="1" x14ac:dyDescent="0.25">
      <c r="A45" s="1294" t="s">
        <v>812</v>
      </c>
      <c r="B45" s="1295"/>
      <c r="C45" s="1295"/>
      <c r="D45" s="1295"/>
      <c r="E45" s="1295"/>
      <c r="F45" s="1296"/>
      <c r="G45" s="516"/>
      <c r="H45" s="516"/>
    </row>
    <row r="46" spans="1:8" ht="12.75" customHeight="1" x14ac:dyDescent="0.2">
      <c r="A46" s="786" t="s">
        <v>336</v>
      </c>
      <c r="B46" s="170"/>
      <c r="C46" s="170"/>
      <c r="D46" s="170"/>
      <c r="E46" s="787" t="str">
        <f t="shared" ref="E46:F48" si="10">IF($B46&gt;0,C46/$B46,"")</f>
        <v/>
      </c>
      <c r="F46" s="788" t="str">
        <f t="shared" si="10"/>
        <v/>
      </c>
      <c r="G46" s="516" t="str">
        <f t="shared" ref="G46:H48" si="11">IF(C46=0, "", IF(E46&lt;=1, "", "Caution! Percent Readmitted exceeds 100%"))</f>
        <v/>
      </c>
      <c r="H46" s="516" t="str">
        <f t="shared" si="11"/>
        <v/>
      </c>
    </row>
    <row r="47" spans="1:8" ht="12.75" customHeight="1" x14ac:dyDescent="0.2">
      <c r="A47" s="763" t="s">
        <v>337</v>
      </c>
      <c r="B47" s="170"/>
      <c r="C47" s="170"/>
      <c r="D47" s="170"/>
      <c r="E47" s="761" t="str">
        <f t="shared" si="10"/>
        <v/>
      </c>
      <c r="F47" s="762" t="str">
        <f t="shared" si="10"/>
        <v/>
      </c>
      <c r="G47" s="516" t="str">
        <f t="shared" si="11"/>
        <v/>
      </c>
      <c r="H47" s="516" t="str">
        <f t="shared" si="11"/>
        <v/>
      </c>
    </row>
    <row r="48" spans="1:8" ht="12.75" customHeight="1" thickBot="1" x14ac:dyDescent="0.25">
      <c r="A48" s="764" t="s">
        <v>94</v>
      </c>
      <c r="B48" s="171"/>
      <c r="C48" s="171"/>
      <c r="D48" s="171"/>
      <c r="E48" s="757" t="str">
        <f t="shared" si="10"/>
        <v/>
      </c>
      <c r="F48" s="758" t="str">
        <f t="shared" si="10"/>
        <v/>
      </c>
      <c r="G48" s="516" t="str">
        <f t="shared" si="11"/>
        <v/>
      </c>
      <c r="H48" s="516" t="str">
        <f t="shared" si="11"/>
        <v/>
      </c>
    </row>
    <row r="49" spans="1:6" ht="6" customHeight="1" x14ac:dyDescent="0.2">
      <c r="A49" s="426"/>
      <c r="B49" s="426"/>
      <c r="C49" s="426"/>
      <c r="D49" s="426"/>
      <c r="E49" s="426"/>
      <c r="F49" s="426"/>
    </row>
    <row r="50" spans="1:6" ht="25.15" customHeight="1" x14ac:dyDescent="0.2">
      <c r="A50" s="789" t="s">
        <v>169</v>
      </c>
      <c r="B50" s="1297"/>
      <c r="C50" s="1297"/>
      <c r="D50" s="1297"/>
      <c r="E50" s="1297"/>
      <c r="F50" s="1297"/>
    </row>
    <row r="51" spans="1:6" ht="25.15" customHeight="1" x14ac:dyDescent="0.2">
      <c r="A51" s="777"/>
      <c r="B51" s="1298"/>
      <c r="C51" s="1298"/>
      <c r="D51" s="1298"/>
      <c r="E51" s="1298"/>
      <c r="F51" s="1298"/>
    </row>
    <row r="52" spans="1:6" x14ac:dyDescent="0.2">
      <c r="A52" s="485"/>
      <c r="B52" s="486"/>
      <c r="C52" s="486"/>
      <c r="D52" s="486"/>
      <c r="E52" s="486"/>
      <c r="F52" s="486"/>
    </row>
  </sheetData>
  <mergeCells count="14">
    <mergeCell ref="A45:F45"/>
    <mergeCell ref="B50:F50"/>
    <mergeCell ref="B51:F51"/>
    <mergeCell ref="A1:F1"/>
    <mergeCell ref="C7:D7"/>
    <mergeCell ref="B8:F8"/>
    <mergeCell ref="A9:A11"/>
    <mergeCell ref="B9:B11"/>
    <mergeCell ref="C9:D10"/>
    <mergeCell ref="A2:F2"/>
    <mergeCell ref="E9:F10"/>
    <mergeCell ref="A14:F14"/>
    <mergeCell ref="A26:F26"/>
    <mergeCell ref="A35:F35"/>
  </mergeCells>
  <dataValidations count="10">
    <dataValidation type="textLength" operator="lessThanOrEqual" allowBlank="1" showErrorMessage="1" errorTitle="Footnote is too long!" error="Footnotes cannot be longer than 255 characters, please enter additional footnotes on the &quot;General Comments&quot; page." promptTitle="Footnote is too long!" prompt="Footnotes cannot be longer than 255 characters, please enter additional footnotes as a &quot;General Footnote&quot; on a separate page." sqref="B50:F51" xr:uid="{D66A29A1-0B9F-4BE6-BC74-C7DC235AFC71}">
      <formula1>255</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8:F8" xr:uid="{3FB96747-377A-4FEB-A64C-0AD096D9A864}">
      <formula1>2</formula1>
    </dataValidation>
    <dataValidation type="custom" allowBlank="1" showErrorMessage="1" errorTitle="CAUTION!" error="This is an automatically calculated Total using the sums of the Age categories." promptTitle="CAUTION" prompt="This is an automatically calculated Total using the sums of the Age categories." sqref="B12:D12" xr:uid="{E3E15CFF-34B3-4EB7-8BE2-2AB795C78373}">
      <formula1>"None"</formula1>
    </dataValidation>
    <dataValidation type="custom" allowBlank="1" showErrorMessage="1" errorTitle="CAUTION!" error="This is automatically calculated using the Number of Discharges divided by the Number of Readmissions." promptTitle="CAUTION" prompt="This is automatically calculated using the Number of Discharges divided by the Number of Readmissions." sqref="E12:F12 E27:F33 E36:F43 E46:F48 E15:F24" xr:uid="{6BB9A1DB-2582-4C5E-91FC-BEB8963DF6FC}">
      <formula1>"None"</formula1>
    </dataValidation>
    <dataValidation type="custom" allowBlank="1" showInputMessage="1" showErrorMessage="1" errorTitle="Invalid Value" error="30 days readmissoins cannot be higher than 180 days readmissions" sqref="C27:C33 C15:C24 C36:C43" xr:uid="{ED47AE3B-FE66-4179-98CF-28274644AA18}">
      <formula1>C15&lt;=D15</formula1>
    </dataValidation>
    <dataValidation type="custom" allowBlank="1" showInputMessage="1" showErrorMessage="1" errorTitle="Invalid Number" error="180 days readmissions cannot be less than 30 days readmissions" sqref="D27:D33 D36:D43 D15:D24" xr:uid="{C2CF0093-5FE1-45D6-B699-93724C3FA614}">
      <formula1>D15&gt;=C15</formula1>
    </dataValidation>
    <dataValidation allowBlank="1" showErrorMessage="1" promptTitle="Caution" prompt="Do not enter data if data for Hispanics have been provided in Race category above" sqref="B46:C48" xr:uid="{E1D06474-1546-4D3C-AE99-23B3990302C7}"/>
    <dataValidation type="custom" allowBlank="1" showInputMessage="1" showErrorMessage="1" error="180 days readmissions cannot be less than 30 days readmissions" sqref="D46:D48" xr:uid="{216110C2-AB70-4C10-B59C-0DAC668F2429}">
      <formula1>D46&gt;=C46</formula1>
    </dataValidation>
    <dataValidation type="date" operator="greaterThan" allowBlank="1" showInputMessage="1" showErrorMessage="1" errorTitle="INVALID DATE!" error="Report Period End Date cannot be before Begin Date." sqref="F7" xr:uid="{4612336F-093B-4C44-B3F9-C7E4444C02AA}">
      <formula1>C7</formula1>
    </dataValidation>
    <dataValidation type="date" operator="greaterThanOrEqual" allowBlank="1" showInputMessage="1" showErrorMessage="1" errorTitle="INVALID DATE!" error="Please enter a valid Start Date." sqref="C7:D7" xr:uid="{A72DEBBF-C872-4894-8E12-A9FFC7485F9C}">
      <formula1>43466</formula1>
    </dataValidation>
  </dataValidations>
  <pageMargins left="0.75" right="0.75" top="1" bottom="1" header="0.5" footer="0.5"/>
  <pageSetup scale="96" orientation="portrait" r:id="rId1"/>
  <headerFooter alignWithMargins="0">
    <oddFooter>&amp;LFY 2024 Uniform Reporting System (URS)</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19C-1E0B-43E0-8979-C82D9CA965BA}">
  <sheetPr codeName="Sheet33"/>
  <dimension ref="A1:O55"/>
  <sheetViews>
    <sheetView showGridLines="0" zoomScaleNormal="100" workbookViewId="0">
      <selection activeCell="F47" sqref="F47"/>
    </sheetView>
  </sheetViews>
  <sheetFormatPr defaultColWidth="9.140625" defaultRowHeight="12.75" x14ac:dyDescent="0.2"/>
  <cols>
    <col min="1" max="1" width="36" style="790" customWidth="1"/>
    <col min="2" max="2" width="13.28515625" style="790" customWidth="1"/>
    <col min="3" max="4" width="15.28515625" style="790" customWidth="1"/>
    <col min="5" max="5" width="13.140625" style="790" customWidth="1"/>
    <col min="6" max="6" width="15.140625" style="790" customWidth="1"/>
    <col min="7" max="7" width="31.5703125" style="426" customWidth="1"/>
    <col min="8" max="8" width="38.42578125" style="426" customWidth="1"/>
    <col min="9" max="16384" width="9.140625" style="426"/>
  </cols>
  <sheetData>
    <row r="1" spans="1:8" ht="40.5" customHeight="1" x14ac:dyDescent="0.2">
      <c r="A1" s="1299" t="s">
        <v>719</v>
      </c>
      <c r="B1" s="1299"/>
      <c r="C1" s="1299"/>
      <c r="D1" s="1299"/>
      <c r="E1" s="1299"/>
      <c r="F1" s="1299"/>
    </row>
    <row r="2" spans="1:8" ht="40.5" customHeight="1" x14ac:dyDescent="0.2">
      <c r="A2" s="1031" t="s">
        <v>720</v>
      </c>
      <c r="B2" s="1031"/>
      <c r="C2" s="1031"/>
      <c r="D2" s="1031"/>
      <c r="E2" s="1031"/>
      <c r="F2" s="1031"/>
    </row>
    <row r="3" spans="1:8" ht="18" customHeight="1" x14ac:dyDescent="0.25">
      <c r="A3" s="574" t="s">
        <v>80</v>
      </c>
      <c r="B3" s="426"/>
      <c r="C3" s="426"/>
      <c r="D3" s="426"/>
      <c r="E3" s="426"/>
      <c r="F3" s="426"/>
    </row>
    <row r="4" spans="1:8" ht="8.25" customHeight="1" thickBot="1" x14ac:dyDescent="0.25">
      <c r="A4" s="426"/>
      <c r="B4" s="426"/>
      <c r="C4" s="426"/>
      <c r="D4" s="426"/>
      <c r="E4" s="426"/>
      <c r="F4" s="426"/>
    </row>
    <row r="5" spans="1:8" ht="13.5" thickBot="1" x14ac:dyDescent="0.25">
      <c r="A5" s="746" t="s">
        <v>465</v>
      </c>
      <c r="B5" s="747"/>
      <c r="C5" s="747"/>
      <c r="D5" s="747"/>
      <c r="E5" s="747"/>
      <c r="F5" s="747"/>
    </row>
    <row r="6" spans="1:8" x14ac:dyDescent="0.2">
      <c r="A6" s="499" t="s">
        <v>382</v>
      </c>
      <c r="B6" s="748" t="s">
        <v>82</v>
      </c>
      <c r="C6" s="1300">
        <v>45108</v>
      </c>
      <c r="D6" s="1301"/>
      <c r="E6" s="749" t="s">
        <v>74</v>
      </c>
      <c r="F6" s="916">
        <v>45473</v>
      </c>
    </row>
    <row r="7" spans="1:8" ht="12.75" customHeight="1" thickBot="1" x14ac:dyDescent="0.25">
      <c r="A7" s="784" t="s">
        <v>75</v>
      </c>
      <c r="B7" s="1322" t="s">
        <v>921</v>
      </c>
      <c r="C7" s="1303"/>
      <c r="D7" s="1303"/>
      <c r="E7" s="1303"/>
      <c r="F7" s="1304"/>
    </row>
    <row r="8" spans="1:8" ht="26.45" customHeight="1" x14ac:dyDescent="0.2">
      <c r="A8" s="1323"/>
      <c r="B8" s="1324" t="s">
        <v>457</v>
      </c>
      <c r="C8" s="1309" t="s">
        <v>466</v>
      </c>
      <c r="D8" s="1310"/>
      <c r="E8" s="1312" t="s">
        <v>459</v>
      </c>
      <c r="F8" s="1313"/>
    </row>
    <row r="9" spans="1:8" x14ac:dyDescent="0.2">
      <c r="A9" s="1306"/>
      <c r="B9" s="1325"/>
      <c r="C9" s="1311"/>
      <c r="D9" s="1311"/>
      <c r="E9" s="1314"/>
      <c r="F9" s="1315"/>
    </row>
    <row r="10" spans="1:8" x14ac:dyDescent="0.2">
      <c r="A10" s="1306"/>
      <c r="B10" s="1325"/>
      <c r="C10" s="752" t="s">
        <v>460</v>
      </c>
      <c r="D10" s="752" t="s">
        <v>461</v>
      </c>
      <c r="E10" s="752" t="s">
        <v>460</v>
      </c>
      <c r="F10" s="753" t="s">
        <v>461</v>
      </c>
    </row>
    <row r="11" spans="1:8" ht="13.5" thickBot="1" x14ac:dyDescent="0.25">
      <c r="A11" s="754" t="s">
        <v>313</v>
      </c>
      <c r="B11" s="785">
        <f>SUM(B14:B23)</f>
        <v>0</v>
      </c>
      <c r="C11" s="756">
        <f>SUM(C14:C23)</f>
        <v>0</v>
      </c>
      <c r="D11" s="756">
        <f>SUM(D14:D23)</f>
        <v>0</v>
      </c>
      <c r="E11" s="757" t="str">
        <f>IF($B11&gt;0,C11/$B11,"")</f>
        <v/>
      </c>
      <c r="F11" s="758" t="str">
        <f>IF($B11&gt;0,D11/$B11,"")</f>
        <v/>
      </c>
      <c r="G11" s="516" t="s">
        <v>467</v>
      </c>
    </row>
    <row r="12" spans="1:8" ht="8.1" customHeight="1" thickBot="1" x14ac:dyDescent="0.25">
      <c r="A12" s="759"/>
      <c r="B12" s="760"/>
      <c r="C12" s="760"/>
      <c r="D12" s="760"/>
      <c r="E12" s="760"/>
      <c r="F12" s="760"/>
      <c r="G12" s="516"/>
    </row>
    <row r="13" spans="1:8" ht="12.75" customHeight="1" x14ac:dyDescent="0.2">
      <c r="A13" s="1316" t="s">
        <v>331</v>
      </c>
      <c r="B13" s="1317"/>
      <c r="C13" s="1317"/>
      <c r="D13" s="1317"/>
      <c r="E13" s="1317"/>
      <c r="F13" s="1318"/>
      <c r="G13" s="516"/>
    </row>
    <row r="14" spans="1:8" ht="12.75" customHeight="1" x14ac:dyDescent="0.2">
      <c r="A14" s="913" t="s">
        <v>617</v>
      </c>
      <c r="B14" s="172"/>
      <c r="C14" s="167"/>
      <c r="D14" s="85"/>
      <c r="E14" s="761" t="str">
        <f>IF($B14&gt;0,C14/$B14,"")</f>
        <v/>
      </c>
      <c r="F14" s="762" t="str">
        <f>IF($B14&gt;0,D14/$B14,"")</f>
        <v/>
      </c>
      <c r="G14" s="516" t="str">
        <f>IF(C14=0, "", IF(E14&lt;=1, "", "Caution! Percent Readmitted exceeds 100%"))</f>
        <v/>
      </c>
      <c r="H14" s="516" t="str">
        <f>IF(D14=0, "", IF(F14&lt;=1, "", "Caution! Percent Readmitted exceeds 100%"))</f>
        <v/>
      </c>
    </row>
    <row r="15" spans="1:8" ht="12.75" customHeight="1" x14ac:dyDescent="0.2">
      <c r="A15" s="914" t="s">
        <v>618</v>
      </c>
      <c r="B15" s="172"/>
      <c r="C15" s="167"/>
      <c r="D15" s="85"/>
      <c r="E15" s="761" t="str">
        <f t="shared" ref="E15:E22" si="0">IF($B15&gt;0,C15/$B15,"")</f>
        <v/>
      </c>
      <c r="F15" s="762" t="str">
        <f t="shared" ref="F15:F22" si="1">IF($B15&gt;0,D15/$B15,"")</f>
        <v/>
      </c>
      <c r="G15" s="516" t="str">
        <f t="shared" ref="G15:G23" si="2">IF(C15=0, "", IF(E15&lt;=1, "", "Caution! Percent Readmitted exceeds 100%"))</f>
        <v/>
      </c>
      <c r="H15" s="516" t="str">
        <f t="shared" ref="H15:H23" si="3">IF(D15=0, "", IF(F15&lt;=1, "", "Caution! Percent Readmitted exceeds 100%"))</f>
        <v/>
      </c>
    </row>
    <row r="16" spans="1:8" ht="12.75" customHeight="1" x14ac:dyDescent="0.2">
      <c r="A16" s="913" t="s">
        <v>332</v>
      </c>
      <c r="B16" s="172"/>
      <c r="C16" s="167"/>
      <c r="D16" s="85"/>
      <c r="E16" s="761" t="str">
        <f t="shared" si="0"/>
        <v/>
      </c>
      <c r="F16" s="762" t="str">
        <f t="shared" si="1"/>
        <v/>
      </c>
      <c r="G16" s="516" t="str">
        <f t="shared" si="2"/>
        <v/>
      </c>
      <c r="H16" s="516" t="str">
        <f t="shared" si="3"/>
        <v/>
      </c>
    </row>
    <row r="17" spans="1:8" ht="12.75" customHeight="1" x14ac:dyDescent="0.2">
      <c r="A17" s="913" t="s">
        <v>131</v>
      </c>
      <c r="B17" s="172"/>
      <c r="C17" s="167"/>
      <c r="D17" s="85"/>
      <c r="E17" s="761" t="str">
        <f t="shared" si="0"/>
        <v/>
      </c>
      <c r="F17" s="762" t="str">
        <f t="shared" si="1"/>
        <v/>
      </c>
      <c r="G17" s="516" t="str">
        <f t="shared" si="2"/>
        <v/>
      </c>
      <c r="H17" s="516" t="str">
        <f t="shared" si="3"/>
        <v/>
      </c>
    </row>
    <row r="18" spans="1:8" ht="12.75" customHeight="1" x14ac:dyDescent="0.2">
      <c r="A18" s="915" t="s">
        <v>619</v>
      </c>
      <c r="B18" s="172"/>
      <c r="C18" s="167"/>
      <c r="D18" s="85"/>
      <c r="E18" s="761" t="str">
        <f t="shared" si="0"/>
        <v/>
      </c>
      <c r="F18" s="762" t="str">
        <f t="shared" si="1"/>
        <v/>
      </c>
      <c r="G18" s="516" t="str">
        <f t="shared" si="2"/>
        <v/>
      </c>
      <c r="H18" s="516" t="str">
        <f t="shared" si="3"/>
        <v/>
      </c>
    </row>
    <row r="19" spans="1:8" ht="12.75" customHeight="1" x14ac:dyDescent="0.2">
      <c r="A19" s="915" t="s">
        <v>620</v>
      </c>
      <c r="B19" s="172"/>
      <c r="C19" s="167"/>
      <c r="D19" s="85"/>
      <c r="E19" s="761" t="str">
        <f>IF($B19&gt;0,C19/$B19,"")</f>
        <v/>
      </c>
      <c r="F19" s="762" t="str">
        <f>IF($B19&gt;0,D19/$B19,"")</f>
        <v/>
      </c>
      <c r="G19" s="516" t="str">
        <f>IF(C19=0, "", IF(E19&lt;=1, "", "Caution! Percent Readmitted exceeds 100%"))</f>
        <v/>
      </c>
      <c r="H19" s="516" t="str">
        <f>IF(D19=0, "", IF(F19&lt;=1, "", "Caution! Percent Readmitted exceeds 100%"))</f>
        <v/>
      </c>
    </row>
    <row r="20" spans="1:8" ht="12.75" customHeight="1" x14ac:dyDescent="0.2">
      <c r="A20" s="915" t="s">
        <v>621</v>
      </c>
      <c r="B20" s="172"/>
      <c r="C20" s="167"/>
      <c r="D20" s="85"/>
      <c r="E20" s="761" t="str">
        <f>IF($B20&gt;0,C20/$B20,"")</f>
        <v/>
      </c>
      <c r="F20" s="762" t="str">
        <f>IF($B20&gt;0,D20/$B20,"")</f>
        <v/>
      </c>
      <c r="G20" s="516" t="str">
        <f t="shared" si="2"/>
        <v/>
      </c>
      <c r="H20" s="516" t="str">
        <f t="shared" si="3"/>
        <v/>
      </c>
    </row>
    <row r="21" spans="1:8" ht="12.75" customHeight="1" x14ac:dyDescent="0.2">
      <c r="A21" s="915" t="s">
        <v>333</v>
      </c>
      <c r="B21" s="172"/>
      <c r="C21" s="167"/>
      <c r="D21" s="85"/>
      <c r="E21" s="761" t="str">
        <f t="shared" si="0"/>
        <v/>
      </c>
      <c r="F21" s="762" t="str">
        <f t="shared" si="1"/>
        <v/>
      </c>
      <c r="G21" s="516" t="str">
        <f t="shared" si="2"/>
        <v/>
      </c>
      <c r="H21" s="516" t="str">
        <f t="shared" si="3"/>
        <v/>
      </c>
    </row>
    <row r="22" spans="1:8" ht="12.75" customHeight="1" x14ac:dyDescent="0.2">
      <c r="A22" s="763" t="s">
        <v>334</v>
      </c>
      <c r="B22" s="172"/>
      <c r="C22" s="167"/>
      <c r="D22" s="85"/>
      <c r="E22" s="761" t="str">
        <f t="shared" si="0"/>
        <v/>
      </c>
      <c r="F22" s="762" t="str">
        <f t="shared" si="1"/>
        <v/>
      </c>
      <c r="G22" s="516" t="str">
        <f t="shared" si="2"/>
        <v/>
      </c>
      <c r="H22" s="516" t="str">
        <f t="shared" si="3"/>
        <v/>
      </c>
    </row>
    <row r="23" spans="1:8" ht="12.75" customHeight="1" thickBot="1" x14ac:dyDescent="0.25">
      <c r="A23" s="764" t="s">
        <v>94</v>
      </c>
      <c r="B23" s="173"/>
      <c r="C23" s="169"/>
      <c r="D23" s="101"/>
      <c r="E23" s="757" t="str">
        <f>IF($B23&gt;0,C23/$B23,"")</f>
        <v/>
      </c>
      <c r="F23" s="758" t="str">
        <f>IF($B23&gt;0,D23/$B23,"")</f>
        <v/>
      </c>
      <c r="G23" s="516" t="str">
        <f t="shared" si="2"/>
        <v/>
      </c>
      <c r="H23" s="516" t="str">
        <f t="shared" si="3"/>
        <v/>
      </c>
    </row>
    <row r="24" spans="1:8" ht="12.75" customHeight="1" thickBot="1" x14ac:dyDescent="0.25">
      <c r="A24" s="765" t="str">
        <f>IF(MAX(B24:F24)=0,"","Total by Gender differs from Total by Age")</f>
        <v/>
      </c>
      <c r="B24" s="539" t="str">
        <f>IF(B11-SUM(B26:B32)=0,"",(B11-SUM(B26:B32)))</f>
        <v/>
      </c>
      <c r="C24" s="539" t="str">
        <f>IF(C11-SUM(C26:C32)=0,"",(C11-SUM(C26:C32)))</f>
        <v/>
      </c>
      <c r="D24" s="539" t="str">
        <f>IF(D11-SUM(D26:D32)=0,"",(D11-SUM(D26:D32)))</f>
        <v/>
      </c>
      <c r="E24" s="539"/>
      <c r="F24" s="539"/>
      <c r="G24" s="516"/>
    </row>
    <row r="25" spans="1:8" ht="12.75" customHeight="1" x14ac:dyDescent="0.2">
      <c r="A25" s="1319" t="s">
        <v>335</v>
      </c>
      <c r="B25" s="1320"/>
      <c r="C25" s="1320"/>
      <c r="D25" s="1320"/>
      <c r="E25" s="1320"/>
      <c r="F25" s="1321"/>
      <c r="G25" s="516"/>
    </row>
    <row r="26" spans="1:8" ht="12.75" customHeight="1" x14ac:dyDescent="0.2">
      <c r="A26" s="763" t="s">
        <v>91</v>
      </c>
      <c r="B26" s="167"/>
      <c r="C26" s="167"/>
      <c r="D26" s="167"/>
      <c r="E26" s="761" t="str">
        <f>IF($B26&gt;0,C26/$B26,"")</f>
        <v/>
      </c>
      <c r="F26" s="762" t="str">
        <f>IF($B26&gt;0,D26/$B26,"")</f>
        <v/>
      </c>
      <c r="G26" s="516" t="str">
        <f>IF(C26=0, "", IF(E26&lt;=1, "", "Caution! Percent Readmitted exceeds 100%"))</f>
        <v/>
      </c>
      <c r="H26" s="516" t="str">
        <f>IF(D26=0, "", IF(F26&lt;=1, "", "Caution! Percent Readmitted exceeds 100%"))</f>
        <v/>
      </c>
    </row>
    <row r="27" spans="1:8" ht="12.75" customHeight="1" x14ac:dyDescent="0.2">
      <c r="A27" s="763" t="s">
        <v>92</v>
      </c>
      <c r="B27" s="172"/>
      <c r="C27" s="167"/>
      <c r="D27" s="167"/>
      <c r="E27" s="761" t="str">
        <f>IF($B27&gt;0,C27/$B27,"")</f>
        <v/>
      </c>
      <c r="F27" s="762" t="str">
        <f>IF($B27&gt;0,D27/$B27,"")</f>
        <v/>
      </c>
      <c r="G27" s="516" t="str">
        <f t="shared" ref="G27:G32" si="4">IF(C27=0, "", IF(E27&lt;=1, "", "Caution! Percent Readmitted exceeds 100%"))</f>
        <v/>
      </c>
      <c r="H27" s="516" t="str">
        <f t="shared" ref="H27:H32" si="5">IF(D27=0, "", IF(F27&lt;=1, "", "Caution! Percent Readmitted exceeds 100%"))</f>
        <v/>
      </c>
    </row>
    <row r="28" spans="1:8" ht="12.75" customHeight="1" x14ac:dyDescent="0.2">
      <c r="A28" s="907" t="s">
        <v>477</v>
      </c>
      <c r="B28" s="174"/>
      <c r="C28" s="168"/>
      <c r="D28" s="168"/>
      <c r="E28" s="761" t="str">
        <f t="shared" ref="E28:F31" si="6">IF($B28&gt;0,C28/$B28,"")</f>
        <v/>
      </c>
      <c r="F28" s="762" t="str">
        <f t="shared" si="6"/>
        <v/>
      </c>
      <c r="G28" s="516" t="str">
        <f t="shared" si="4"/>
        <v/>
      </c>
      <c r="H28" s="516" t="str">
        <f t="shared" si="5"/>
        <v/>
      </c>
    </row>
    <row r="29" spans="1:8" ht="12.75" customHeight="1" x14ac:dyDescent="0.2">
      <c r="A29" s="907" t="s">
        <v>531</v>
      </c>
      <c r="B29" s="174"/>
      <c r="C29" s="168"/>
      <c r="D29" s="168"/>
      <c r="E29" s="761" t="str">
        <f t="shared" si="6"/>
        <v/>
      </c>
      <c r="F29" s="762" t="str">
        <f t="shared" si="6"/>
        <v/>
      </c>
      <c r="G29" s="516" t="str">
        <f t="shared" si="4"/>
        <v/>
      </c>
      <c r="H29" s="516" t="str">
        <f t="shared" si="5"/>
        <v/>
      </c>
    </row>
    <row r="30" spans="1:8" ht="12.75" customHeight="1" x14ac:dyDescent="0.2">
      <c r="A30" s="907" t="s">
        <v>478</v>
      </c>
      <c r="B30" s="174"/>
      <c r="C30" s="168"/>
      <c r="D30" s="168"/>
      <c r="E30" s="761" t="str">
        <f t="shared" si="6"/>
        <v/>
      </c>
      <c r="F30" s="762" t="str">
        <f t="shared" si="6"/>
        <v/>
      </c>
      <c r="G30" s="516" t="str">
        <f t="shared" si="4"/>
        <v/>
      </c>
      <c r="H30" s="516" t="str">
        <f t="shared" si="5"/>
        <v/>
      </c>
    </row>
    <row r="31" spans="1:8" ht="12.75" customHeight="1" x14ac:dyDescent="0.2">
      <c r="A31" s="768" t="s">
        <v>95</v>
      </c>
      <c r="B31" s="174"/>
      <c r="C31" s="168"/>
      <c r="D31" s="168"/>
      <c r="E31" s="761" t="str">
        <f t="shared" si="6"/>
        <v/>
      </c>
      <c r="F31" s="762" t="str">
        <f t="shared" si="6"/>
        <v/>
      </c>
      <c r="G31" s="516" t="str">
        <f t="shared" si="4"/>
        <v/>
      </c>
      <c r="H31" s="516" t="str">
        <f t="shared" si="5"/>
        <v/>
      </c>
    </row>
    <row r="32" spans="1:8" ht="12.75" customHeight="1" thickBot="1" x14ac:dyDescent="0.25">
      <c r="A32" s="791" t="s">
        <v>94</v>
      </c>
      <c r="B32" s="173"/>
      <c r="C32" s="169"/>
      <c r="D32" s="169"/>
      <c r="E32" s="757" t="str">
        <f>IF($B32&gt;0,C32/$B32,"")</f>
        <v/>
      </c>
      <c r="F32" s="758" t="str">
        <f>IF($B32&gt;0,D32/$B32,"")</f>
        <v/>
      </c>
      <c r="G32" s="516" t="str">
        <f t="shared" si="4"/>
        <v/>
      </c>
      <c r="H32" s="516" t="str">
        <f t="shared" si="5"/>
        <v/>
      </c>
    </row>
    <row r="33" spans="1:8" ht="12.75" customHeight="1" thickBot="1" x14ac:dyDescent="0.25">
      <c r="A33" s="765" t="str">
        <f>IF(MAX(B33:F33)=0,"","Total by Race differs from Total by Age")</f>
        <v/>
      </c>
      <c r="B33" s="539" t="str">
        <f>IF(B11-SUM(B35:B42)=0,"",(B11-SUM(B35:B42)))</f>
        <v/>
      </c>
      <c r="C33" s="539" t="str">
        <f>IF(C11-SUM(C35:C42)=0,"",(C11-SUM(C35:C42)))</f>
        <v/>
      </c>
      <c r="D33" s="539" t="str">
        <f>IF(D11-SUM(D35:D42)=0,"",(D11-SUM(D35:D42)))</f>
        <v/>
      </c>
      <c r="E33" s="766"/>
      <c r="F33" s="766"/>
      <c r="G33" s="516"/>
    </row>
    <row r="34" spans="1:8" ht="12.75" customHeight="1" x14ac:dyDescent="0.2">
      <c r="A34" s="1319" t="s">
        <v>365</v>
      </c>
      <c r="B34" s="1320"/>
      <c r="C34" s="1320"/>
      <c r="D34" s="1320"/>
      <c r="E34" s="1320"/>
      <c r="F34" s="1321"/>
      <c r="G34" s="516"/>
    </row>
    <row r="35" spans="1:8" ht="12.75" customHeight="1" x14ac:dyDescent="0.2">
      <c r="A35" s="769" t="s">
        <v>366</v>
      </c>
      <c r="B35" s="167"/>
      <c r="C35" s="167"/>
      <c r="D35" s="167"/>
      <c r="E35" s="761" t="str">
        <f>IF($B35&gt;0,C35/$B35,"")</f>
        <v/>
      </c>
      <c r="F35" s="762" t="str">
        <f>IF($B35&gt;0,D35/$B35,"")</f>
        <v/>
      </c>
      <c r="G35" s="516" t="str">
        <f>IF(C35=0, "", IF(E35&lt;=1, "", "Caution! Percent Readmitted exceeds 100%"))</f>
        <v/>
      </c>
      <c r="H35" s="516" t="str">
        <f>IF(D35=0, "", IF(F35&lt;=1, "", "Caution! Percent Readmitted exceeds 100%"))</f>
        <v/>
      </c>
    </row>
    <row r="36" spans="1:8" ht="12.75" customHeight="1" x14ac:dyDescent="0.2">
      <c r="A36" s="763" t="s">
        <v>85</v>
      </c>
      <c r="B36" s="172"/>
      <c r="C36" s="167"/>
      <c r="D36" s="167"/>
      <c r="E36" s="761" t="str">
        <f t="shared" ref="E36:F42" si="7">IF($B36&gt;0,C36/$B36,"")</f>
        <v/>
      </c>
      <c r="F36" s="762" t="str">
        <f t="shared" si="7"/>
        <v/>
      </c>
      <c r="G36" s="516" t="str">
        <f t="shared" ref="G36:G42" si="8">IF(C36=0, "", IF(E36&lt;=1, "", "Caution! Percent Readmitted exceeds 100%"))</f>
        <v/>
      </c>
      <c r="H36" s="516" t="str">
        <f t="shared" ref="H36:H42" si="9">IF(D36=0, "", IF(F36&lt;=1, "", "Caution! Percent Readmitted exceeds 100%"))</f>
        <v/>
      </c>
    </row>
    <row r="37" spans="1:8" ht="12.75" customHeight="1" x14ac:dyDescent="0.2">
      <c r="A37" s="769" t="s">
        <v>315</v>
      </c>
      <c r="B37" s="172"/>
      <c r="C37" s="167"/>
      <c r="D37" s="167"/>
      <c r="E37" s="761" t="str">
        <f t="shared" si="7"/>
        <v/>
      </c>
      <c r="F37" s="762" t="str">
        <f t="shared" si="7"/>
        <v/>
      </c>
      <c r="G37" s="516" t="str">
        <f t="shared" si="8"/>
        <v/>
      </c>
      <c r="H37" s="516" t="str">
        <f t="shared" si="9"/>
        <v/>
      </c>
    </row>
    <row r="38" spans="1:8" ht="12.75" customHeight="1" x14ac:dyDescent="0.2">
      <c r="A38" s="763" t="s">
        <v>316</v>
      </c>
      <c r="B38" s="172"/>
      <c r="C38" s="167"/>
      <c r="D38" s="167"/>
      <c r="E38" s="761" t="str">
        <f t="shared" si="7"/>
        <v/>
      </c>
      <c r="F38" s="762" t="str">
        <f t="shared" si="7"/>
        <v/>
      </c>
      <c r="G38" s="516" t="str">
        <f t="shared" si="8"/>
        <v/>
      </c>
      <c r="H38" s="516" t="str">
        <f t="shared" si="9"/>
        <v/>
      </c>
    </row>
    <row r="39" spans="1:8" ht="12.75" customHeight="1" x14ac:dyDescent="0.2">
      <c r="A39" s="763" t="s">
        <v>88</v>
      </c>
      <c r="B39" s="172"/>
      <c r="C39" s="167"/>
      <c r="D39" s="167"/>
      <c r="E39" s="761" t="str">
        <f t="shared" si="7"/>
        <v/>
      </c>
      <c r="F39" s="762" t="str">
        <f t="shared" si="7"/>
        <v/>
      </c>
      <c r="G39" s="516" t="str">
        <f t="shared" si="8"/>
        <v/>
      </c>
      <c r="H39" s="516" t="str">
        <f t="shared" si="9"/>
        <v/>
      </c>
    </row>
    <row r="40" spans="1:8" ht="12.75" customHeight="1" x14ac:dyDescent="0.2">
      <c r="A40" s="915" t="s">
        <v>551</v>
      </c>
      <c r="B40" s="172"/>
      <c r="C40" s="167"/>
      <c r="D40" s="167"/>
      <c r="E40" s="761" t="str">
        <f>IF($B40&gt;0,C40/$B40,"")</f>
        <v/>
      </c>
      <c r="F40" s="762" t="str">
        <f>IF($B40&gt;0,D40/$B40,"")</f>
        <v/>
      </c>
      <c r="G40" s="516" t="str">
        <f t="shared" si="8"/>
        <v/>
      </c>
      <c r="H40" s="516" t="str">
        <f t="shared" si="9"/>
        <v/>
      </c>
    </row>
    <row r="41" spans="1:8" ht="12.75" customHeight="1" x14ac:dyDescent="0.2">
      <c r="A41" s="763" t="s">
        <v>662</v>
      </c>
      <c r="B41" s="172"/>
      <c r="C41" s="167"/>
      <c r="D41" s="167"/>
      <c r="E41" s="761" t="str">
        <f>IF($B41&gt;0,C41/$B41,"")</f>
        <v/>
      </c>
      <c r="F41" s="762" t="str">
        <f>IF($B41&gt;0,D41/$B41,"")</f>
        <v/>
      </c>
      <c r="G41" s="516" t="str">
        <f t="shared" si="8"/>
        <v/>
      </c>
      <c r="H41" s="516" t="str">
        <f t="shared" si="9"/>
        <v/>
      </c>
    </row>
    <row r="42" spans="1:8" ht="12.75" customHeight="1" thickBot="1" x14ac:dyDescent="0.25">
      <c r="A42" s="791" t="s">
        <v>94</v>
      </c>
      <c r="B42" s="173"/>
      <c r="C42" s="169"/>
      <c r="D42" s="169"/>
      <c r="E42" s="757" t="str">
        <f t="shared" si="7"/>
        <v/>
      </c>
      <c r="F42" s="758" t="str">
        <f t="shared" si="7"/>
        <v/>
      </c>
      <c r="G42" s="516" t="str">
        <f t="shared" si="8"/>
        <v/>
      </c>
      <c r="H42" s="516" t="str">
        <f t="shared" si="9"/>
        <v/>
      </c>
    </row>
    <row r="43" spans="1:8" ht="12.75" customHeight="1" thickBot="1" x14ac:dyDescent="0.25">
      <c r="A43" s="770" t="str">
        <f>IF(MAX(B43:F43)=0,"","Total by Ethnicity differs from Total by Age")</f>
        <v/>
      </c>
      <c r="B43" s="539" t="str">
        <f>IF(B11-SUM(B45:B47)=0,"",(B11-SUM(B45:B47)))</f>
        <v/>
      </c>
      <c r="C43" s="539" t="str">
        <f>IF(C11-SUM(C45:C47)=0,"",(C11-SUM(C45:C47)))</f>
        <v/>
      </c>
      <c r="D43" s="539" t="str">
        <f>IF(D11-SUM(D45:D47)=0,"",(D11-SUM(D45:D47)))</f>
        <v/>
      </c>
      <c r="E43" s="539"/>
      <c r="F43" s="539"/>
      <c r="G43" s="516"/>
    </row>
    <row r="44" spans="1:8" ht="12.75" customHeight="1" x14ac:dyDescent="0.2">
      <c r="A44" s="1316" t="s">
        <v>336</v>
      </c>
      <c r="B44" s="1317"/>
      <c r="C44" s="1317"/>
      <c r="D44" s="1317"/>
      <c r="E44" s="1317"/>
      <c r="F44" s="1318"/>
      <c r="G44" s="516"/>
    </row>
    <row r="45" spans="1:8" ht="12.75" customHeight="1" x14ac:dyDescent="0.2">
      <c r="A45" s="763" t="s">
        <v>336</v>
      </c>
      <c r="B45" s="170"/>
      <c r="C45" s="170"/>
      <c r="D45" s="170"/>
      <c r="E45" s="761" t="str">
        <f t="shared" ref="E45:F47" si="10">IF($B45&gt;0,C45/$B45,"")</f>
        <v/>
      </c>
      <c r="F45" s="762" t="str">
        <f t="shared" si="10"/>
        <v/>
      </c>
      <c r="G45" s="516" t="str">
        <f t="shared" ref="G45:H47" si="11">IF(C45=0, "", IF(E45&lt;=1, "", "Caution! Percent Readmitted exceeds 100%"))</f>
        <v/>
      </c>
      <c r="H45" s="516" t="str">
        <f t="shared" si="11"/>
        <v/>
      </c>
    </row>
    <row r="46" spans="1:8" ht="12.75" customHeight="1" x14ac:dyDescent="0.2">
      <c r="A46" s="763" t="s">
        <v>337</v>
      </c>
      <c r="B46" s="170"/>
      <c r="C46" s="170"/>
      <c r="D46" s="170"/>
      <c r="E46" s="761" t="str">
        <f t="shared" si="10"/>
        <v/>
      </c>
      <c r="F46" s="762" t="str">
        <f t="shared" si="10"/>
        <v/>
      </c>
      <c r="G46" s="516" t="str">
        <f t="shared" si="11"/>
        <v/>
      </c>
      <c r="H46" s="516" t="str">
        <f t="shared" si="11"/>
        <v/>
      </c>
    </row>
    <row r="47" spans="1:8" ht="12.75" customHeight="1" thickBot="1" x14ac:dyDescent="0.25">
      <c r="A47" s="791" t="s">
        <v>94</v>
      </c>
      <c r="B47" s="171"/>
      <c r="C47" s="171"/>
      <c r="D47" s="171"/>
      <c r="E47" s="757" t="str">
        <f t="shared" si="10"/>
        <v/>
      </c>
      <c r="F47" s="758" t="str">
        <f t="shared" si="10"/>
        <v/>
      </c>
      <c r="G47" s="516" t="str">
        <f t="shared" si="11"/>
        <v/>
      </c>
      <c r="H47" s="516" t="str">
        <f t="shared" si="11"/>
        <v/>
      </c>
    </row>
    <row r="48" spans="1:8" ht="6" customHeight="1" x14ac:dyDescent="0.2">
      <c r="A48" s="426"/>
      <c r="B48" s="426"/>
      <c r="C48" s="426"/>
      <c r="D48" s="426"/>
      <c r="E48" s="773"/>
      <c r="F48" s="773"/>
    </row>
    <row r="49" spans="1:15" ht="24" customHeight="1" x14ac:dyDescent="0.2">
      <c r="A49" s="792" t="s">
        <v>468</v>
      </c>
      <c r="B49" s="793"/>
      <c r="C49" s="793"/>
      <c r="D49" s="426"/>
      <c r="E49" s="426"/>
      <c r="F49" s="426"/>
      <c r="O49" s="43">
        <v>0</v>
      </c>
    </row>
    <row r="50" spans="1:15" ht="18" customHeight="1" x14ac:dyDescent="0.2">
      <c r="A50" s="792" t="s">
        <v>627</v>
      </c>
      <c r="B50" s="793"/>
      <c r="C50" s="793"/>
      <c r="D50" s="426"/>
      <c r="E50" s="426"/>
      <c r="F50" s="426"/>
      <c r="O50" s="43">
        <v>0</v>
      </c>
    </row>
    <row r="51" spans="1:15" ht="6" customHeight="1" x14ac:dyDescent="0.2">
      <c r="A51" s="794"/>
      <c r="B51" s="795"/>
      <c r="C51" s="795"/>
      <c r="D51" s="426"/>
      <c r="E51" s="426"/>
      <c r="F51" s="426"/>
    </row>
    <row r="52" spans="1:15" ht="27" customHeight="1" x14ac:dyDescent="0.2">
      <c r="A52" s="796" t="s">
        <v>169</v>
      </c>
      <c r="B52" s="1297"/>
      <c r="C52" s="1297"/>
      <c r="D52" s="1297"/>
      <c r="E52" s="1297"/>
      <c r="F52" s="1297"/>
    </row>
    <row r="53" spans="1:15" ht="27" customHeight="1" x14ac:dyDescent="0.2">
      <c r="A53" s="797"/>
      <c r="B53" s="1298"/>
      <c r="C53" s="1298"/>
      <c r="D53" s="1298"/>
      <c r="E53" s="1298"/>
      <c r="F53" s="1298"/>
    </row>
    <row r="54" spans="1:15" ht="6" customHeight="1" x14ac:dyDescent="0.2">
      <c r="A54" s="798"/>
      <c r="B54" s="486"/>
      <c r="C54" s="486"/>
      <c r="D54" s="486"/>
      <c r="E54" s="486"/>
      <c r="F54" s="486"/>
    </row>
    <row r="55" spans="1:15" x14ac:dyDescent="0.2">
      <c r="A55" s="485"/>
      <c r="B55" s="486"/>
      <c r="C55" s="486"/>
      <c r="D55" s="486"/>
      <c r="E55" s="486"/>
      <c r="F55" s="486"/>
    </row>
  </sheetData>
  <mergeCells count="14">
    <mergeCell ref="A44:F44"/>
    <mergeCell ref="B52:F52"/>
    <mergeCell ref="B53:F53"/>
    <mergeCell ref="A1:F1"/>
    <mergeCell ref="C6:D6"/>
    <mergeCell ref="B7:F7"/>
    <mergeCell ref="A8:A10"/>
    <mergeCell ref="B8:B10"/>
    <mergeCell ref="C8:D9"/>
    <mergeCell ref="A2:F2"/>
    <mergeCell ref="E8:F9"/>
    <mergeCell ref="A13:F13"/>
    <mergeCell ref="A25:F25"/>
    <mergeCell ref="A34:F34"/>
  </mergeCells>
  <dataValidations count="10">
    <dataValidation type="textLength" operator="lessThanOrEqual" allowBlank="1" showErrorMessage="1" errorTitle="Footnote is too long!" error="Footnotes cannot be longer than 255 characters, please enter additional footnotes on the &quot;General Comments&quot; page." promptTitle="Footnote is too long!" prompt="Footnotes cannot be longer than 255 characters, please enter additional footnotes as a &quot;General Footnote&quot; on a separate page." sqref="B52:F53" xr:uid="{A04AD0DB-10EE-455A-9B60-267ECA6480AA}">
      <formula1>255</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7:F7" xr:uid="{10ACC769-ACE3-4239-B968-E01C977CC5B0}">
      <formula1>2</formula1>
    </dataValidation>
    <dataValidation type="custom" allowBlank="1" showErrorMessage="1" errorTitle="CAUTION!" error="This is an automatically calculated Total using the sums of the Age categories." promptTitle="CAUTION" prompt="This is an automatically calculated Total using the sums of the Age categories." sqref="B11:D11" xr:uid="{79615546-05D0-429B-A7C5-AB0CB1F2D5DE}">
      <formula1>"None"</formula1>
    </dataValidation>
    <dataValidation type="custom" allowBlank="1" showErrorMessage="1" errorTitle="CAUTION!" error="This is automatically calculated using the Number of Discharges divided by the Number of Readmissions." promptTitle="CAUTION" prompt="This is automatically calculated using the Number of Discharges divided by the Number of Readmissions." sqref="E11:F11 E26:F32 E35:F42 E45:F47 E14:F23" xr:uid="{4B332148-EA1D-4E85-8202-344CE3BD0865}">
      <formula1>"None"</formula1>
    </dataValidation>
    <dataValidation type="custom" allowBlank="1" showInputMessage="1" showErrorMessage="1" errorTitle="Invalid Number" error="180 days readmissions cannot be less than 30 days readmissions" sqref="D26:D32 D35:D42 D14:D23" xr:uid="{561E98FA-0499-4614-B2FF-72C28A6C0812}">
      <formula1>D14&gt;=C14</formula1>
    </dataValidation>
    <dataValidation allowBlank="1" showErrorMessage="1" promptTitle="Caution" prompt="Do not enter data if data for Hispanics have been provided in Race category above" sqref="B45:C47" xr:uid="{36761FFA-D3D2-4D0F-8D89-571F86EA6240}"/>
    <dataValidation type="custom" allowBlank="1" showInputMessage="1" showErrorMessage="1" errorTitle="Invalid Value" error="30 days readmissoins cannot be higher than 180 days readmissions" sqref="C14:C23" xr:uid="{9BE08AC1-F6E6-4EFB-9F8C-929785644594}">
      <formula1>C14&lt;=D14</formula1>
    </dataValidation>
    <dataValidation type="custom" allowBlank="1" showInputMessage="1" showErrorMessage="1" error="180 days readmissions cannot be less than 30 days readmissions" sqref="D45:D47" xr:uid="{0CC2D563-4901-4456-AF5B-0EC4D4A039B5}">
      <formula1>D45&gt;=C45</formula1>
    </dataValidation>
    <dataValidation type="date" operator="greaterThan" allowBlank="1" showInputMessage="1" showErrorMessage="1" errorTitle="INVALID DATE!" error="Report Period End Date cannot be before Begin Date." sqref="F6" xr:uid="{F421F2AB-7501-4404-BF92-42FAD15C80DC}">
      <formula1>C6</formula1>
    </dataValidation>
    <dataValidation type="date" operator="greaterThanOrEqual" allowBlank="1" showInputMessage="1" showErrorMessage="1" errorTitle="INVALID DATE!" error="Please enter a valid Start Date." sqref="C6:D6" xr:uid="{71E4B931-0709-443B-81B0-E8CA7222A37F}">
      <formula1>43466</formula1>
    </dataValidation>
  </dataValidations>
  <pageMargins left="0.75" right="0.75" top="1" bottom="1" header="0.5" footer="0.5"/>
  <pageSetup scale="96" orientation="portrait" r:id="rId1"/>
  <headerFooter alignWithMargins="0">
    <oddFooter>&amp;LFY 2024 Uniform Reporting System (URS)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1</xdr:col>
                    <xdr:colOff>85725</xdr:colOff>
                    <xdr:row>48</xdr:row>
                    <xdr:rowOff>85725</xdr:rowOff>
                  </from>
                  <to>
                    <xdr:col>1</xdr:col>
                    <xdr:colOff>723900</xdr:colOff>
                    <xdr:row>48</xdr:row>
                    <xdr:rowOff>200025</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2</xdr:col>
                    <xdr:colOff>123825</xdr:colOff>
                    <xdr:row>48</xdr:row>
                    <xdr:rowOff>85725</xdr:rowOff>
                  </from>
                  <to>
                    <xdr:col>2</xdr:col>
                    <xdr:colOff>676275</xdr:colOff>
                    <xdr:row>48</xdr:row>
                    <xdr:rowOff>200025</xdr:rowOff>
                  </to>
                </anchor>
              </controlPr>
            </control>
          </mc:Choice>
        </mc:AlternateContent>
        <mc:AlternateContent xmlns:mc="http://schemas.openxmlformats.org/markup-compatibility/2006">
          <mc:Choice Requires="x14">
            <control shapeId="18435" r:id="rId6" name="Group Box 3">
              <controlPr defaultSize="0" autoFill="0" autoPict="0">
                <anchor moveWithCells="1">
                  <from>
                    <xdr:col>1</xdr:col>
                    <xdr:colOff>9525</xdr:colOff>
                    <xdr:row>48</xdr:row>
                    <xdr:rowOff>0</xdr:rowOff>
                  </from>
                  <to>
                    <xdr:col>3</xdr:col>
                    <xdr:colOff>0</xdr:colOff>
                    <xdr:row>49</xdr:row>
                    <xdr:rowOff>19050</xdr:rowOff>
                  </to>
                </anchor>
              </controlPr>
            </control>
          </mc:Choice>
        </mc:AlternateContent>
        <mc:AlternateContent xmlns:mc="http://schemas.openxmlformats.org/markup-compatibility/2006">
          <mc:Choice Requires="x14">
            <control shapeId="18436" r:id="rId7" name="Option Button 4">
              <controlPr defaultSize="0" autoFill="0" autoLine="0" autoPict="0">
                <anchor moveWithCells="1">
                  <from>
                    <xdr:col>1</xdr:col>
                    <xdr:colOff>85725</xdr:colOff>
                    <xdr:row>49</xdr:row>
                    <xdr:rowOff>9525</xdr:rowOff>
                  </from>
                  <to>
                    <xdr:col>1</xdr:col>
                    <xdr:colOff>714375</xdr:colOff>
                    <xdr:row>50</xdr:row>
                    <xdr:rowOff>0</xdr:rowOff>
                  </to>
                </anchor>
              </controlPr>
            </control>
          </mc:Choice>
        </mc:AlternateContent>
        <mc:AlternateContent xmlns:mc="http://schemas.openxmlformats.org/markup-compatibility/2006">
          <mc:Choice Requires="x14">
            <control shapeId="18437" r:id="rId8" name="Option Button 5">
              <controlPr defaultSize="0" autoFill="0" autoLine="0" autoPict="0">
                <anchor moveWithCells="1">
                  <from>
                    <xdr:col>2</xdr:col>
                    <xdr:colOff>123825</xdr:colOff>
                    <xdr:row>49</xdr:row>
                    <xdr:rowOff>38100</xdr:rowOff>
                  </from>
                  <to>
                    <xdr:col>2</xdr:col>
                    <xdr:colOff>581025</xdr:colOff>
                    <xdr:row>49</xdr:row>
                    <xdr:rowOff>180975</xdr:rowOff>
                  </to>
                </anchor>
              </controlPr>
            </control>
          </mc:Choice>
        </mc:AlternateContent>
        <mc:AlternateContent xmlns:mc="http://schemas.openxmlformats.org/markup-compatibility/2006">
          <mc:Choice Requires="x14">
            <control shapeId="18438" r:id="rId9" name="Group Box 6">
              <controlPr defaultSize="0" autoFill="0" autoPict="0">
                <anchor moveWithCells="1">
                  <from>
                    <xdr:col>1</xdr:col>
                    <xdr:colOff>9525</xdr:colOff>
                    <xdr:row>49</xdr:row>
                    <xdr:rowOff>9525</xdr:rowOff>
                  </from>
                  <to>
                    <xdr:col>3</xdr:col>
                    <xdr:colOff>9525</xdr:colOff>
                    <xdr:row>50</xdr:row>
                    <xdr:rowOff>19050</xdr:rowOff>
                  </to>
                </anchor>
              </controlPr>
            </control>
          </mc:Choice>
        </mc:AlternateContent>
      </controls>
    </mc:Choice>
  </mc:AlternateConten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1E93F-8B46-43AD-8E77-9966053F8F95}">
  <sheetPr codeName="Sheet34"/>
  <dimension ref="A1:J53"/>
  <sheetViews>
    <sheetView showGridLines="0" zoomScaleNormal="100" workbookViewId="0">
      <selection activeCell="C39" sqref="C39"/>
    </sheetView>
  </sheetViews>
  <sheetFormatPr defaultColWidth="8.85546875" defaultRowHeight="12.75" x14ac:dyDescent="0.2"/>
  <cols>
    <col min="1" max="2" width="13.7109375" style="16" customWidth="1"/>
    <col min="3" max="3" width="100.7109375" style="16" customWidth="1"/>
  </cols>
  <sheetData>
    <row r="1" spans="1:10" x14ac:dyDescent="0.2">
      <c r="A1" s="1032" t="s">
        <v>895</v>
      </c>
      <c r="B1" s="1032"/>
      <c r="C1" s="1032"/>
      <c r="D1" s="4"/>
    </row>
    <row r="2" spans="1:10" ht="8.1" customHeight="1" x14ac:dyDescent="0.2">
      <c r="A2" s="236"/>
      <c r="B2" s="400"/>
      <c r="C2" s="327"/>
      <c r="D2" s="327"/>
    </row>
    <row r="3" spans="1:10" ht="38.25" customHeight="1" x14ac:dyDescent="0.2">
      <c r="A3" s="1326" t="s">
        <v>890</v>
      </c>
      <c r="B3" s="1326"/>
      <c r="C3" s="1326"/>
      <c r="D3" s="269"/>
      <c r="E3" s="269"/>
      <c r="F3" s="269"/>
      <c r="G3" s="269"/>
      <c r="H3" s="269"/>
      <c r="I3" s="269"/>
      <c r="J3" s="269"/>
    </row>
    <row r="4" spans="1:10" ht="8.1" customHeight="1" x14ac:dyDescent="0.2">
      <c r="A4"/>
      <c r="B4"/>
      <c r="C4"/>
    </row>
    <row r="5" spans="1:10" s="4" customFormat="1" x14ac:dyDescent="0.2">
      <c r="A5" s="11" t="s">
        <v>469</v>
      </c>
      <c r="B5" s="11" t="s">
        <v>470</v>
      </c>
      <c r="C5" s="11" t="s">
        <v>896</v>
      </c>
    </row>
    <row r="6" spans="1:10" x14ac:dyDescent="0.2">
      <c r="A6" s="175">
        <v>1</v>
      </c>
      <c r="B6" s="175" t="s">
        <v>995</v>
      </c>
      <c r="C6" s="864" t="s">
        <v>996</v>
      </c>
    </row>
    <row r="7" spans="1:10" x14ac:dyDescent="0.2">
      <c r="A7" s="175">
        <v>2</v>
      </c>
      <c r="B7" s="175" t="s">
        <v>997</v>
      </c>
      <c r="C7" s="864" t="s">
        <v>998</v>
      </c>
    </row>
    <row r="8" spans="1:10" ht="25.5" x14ac:dyDescent="0.2">
      <c r="A8" s="175">
        <v>3</v>
      </c>
      <c r="B8" s="175">
        <v>21</v>
      </c>
      <c r="C8" s="864" t="s">
        <v>999</v>
      </c>
    </row>
    <row r="9" spans="1:10" ht="38.25" x14ac:dyDescent="0.2">
      <c r="A9" s="175">
        <v>4</v>
      </c>
      <c r="B9" s="175" t="s">
        <v>1000</v>
      </c>
      <c r="C9" s="864" t="s">
        <v>1001</v>
      </c>
    </row>
    <row r="10" spans="1:10" ht="38.25" x14ac:dyDescent="0.2">
      <c r="A10" s="175">
        <v>5</v>
      </c>
      <c r="B10" s="175" t="s">
        <v>1002</v>
      </c>
      <c r="C10" s="864" t="s">
        <v>1001</v>
      </c>
    </row>
    <row r="11" spans="1:10" ht="38.25" x14ac:dyDescent="0.2">
      <c r="A11" s="175">
        <v>6</v>
      </c>
      <c r="B11" s="175" t="s">
        <v>1003</v>
      </c>
      <c r="C11" s="864" t="s">
        <v>1001</v>
      </c>
    </row>
    <row r="12" spans="1:10" ht="38.25" x14ac:dyDescent="0.2">
      <c r="A12" s="175">
        <v>7</v>
      </c>
      <c r="B12" s="175" t="s">
        <v>1004</v>
      </c>
      <c r="C12" s="864" t="s">
        <v>1001</v>
      </c>
    </row>
    <row r="13" spans="1:10" ht="63.75" x14ac:dyDescent="0.2">
      <c r="A13" s="175">
        <v>8</v>
      </c>
      <c r="B13" s="175" t="s">
        <v>1005</v>
      </c>
      <c r="C13" s="864" t="s">
        <v>1006</v>
      </c>
    </row>
    <row r="14" spans="1:10" ht="63.75" x14ac:dyDescent="0.2">
      <c r="A14" s="175">
        <v>9</v>
      </c>
      <c r="B14" s="175" t="s">
        <v>1007</v>
      </c>
      <c r="C14" s="864" t="s">
        <v>1006</v>
      </c>
    </row>
    <row r="15" spans="1:10" ht="191.25" x14ac:dyDescent="0.2">
      <c r="A15" s="175">
        <v>10</v>
      </c>
      <c r="B15" s="175" t="s">
        <v>1008</v>
      </c>
      <c r="C15" s="864" t="s">
        <v>1009</v>
      </c>
    </row>
    <row r="16" spans="1:10" ht="76.5" x14ac:dyDescent="0.2">
      <c r="A16" s="175">
        <v>11</v>
      </c>
      <c r="B16" s="175" t="s">
        <v>1010</v>
      </c>
      <c r="C16" s="864" t="s">
        <v>1011</v>
      </c>
    </row>
    <row r="17" spans="1:3" ht="153" x14ac:dyDescent="0.2">
      <c r="A17" s="175">
        <v>12</v>
      </c>
      <c r="B17" s="175" t="s">
        <v>1012</v>
      </c>
      <c r="C17" s="864" t="s">
        <v>1013</v>
      </c>
    </row>
    <row r="18" spans="1:3" ht="63.75" x14ac:dyDescent="0.2">
      <c r="A18" s="175">
        <v>13</v>
      </c>
      <c r="B18" s="175">
        <v>10</v>
      </c>
      <c r="C18" s="864" t="s">
        <v>1014</v>
      </c>
    </row>
    <row r="19" spans="1:3" x14ac:dyDescent="0.2">
      <c r="A19" s="175">
        <v>14</v>
      </c>
      <c r="B19" s="175" t="s">
        <v>995</v>
      </c>
      <c r="C19" s="864" t="s">
        <v>1015</v>
      </c>
    </row>
    <row r="20" spans="1:3" x14ac:dyDescent="0.2">
      <c r="A20" s="175">
        <v>15</v>
      </c>
      <c r="B20" s="175" t="s">
        <v>997</v>
      </c>
      <c r="C20" s="864" t="s">
        <v>1015</v>
      </c>
    </row>
    <row r="21" spans="1:3" x14ac:dyDescent="0.2">
      <c r="A21" s="175">
        <v>16</v>
      </c>
      <c r="B21" s="175">
        <v>21</v>
      </c>
      <c r="C21" s="864" t="s">
        <v>1016</v>
      </c>
    </row>
    <row r="22" spans="1:3" ht="38.25" x14ac:dyDescent="0.2">
      <c r="A22" s="175">
        <v>17</v>
      </c>
      <c r="B22" s="175" t="s">
        <v>1000</v>
      </c>
      <c r="C22" s="864" t="s">
        <v>1017</v>
      </c>
    </row>
    <row r="23" spans="1:3" ht="38.25" x14ac:dyDescent="0.2">
      <c r="A23" s="175">
        <v>18</v>
      </c>
      <c r="B23" s="175">
        <v>12</v>
      </c>
      <c r="C23" s="864" t="s">
        <v>1018</v>
      </c>
    </row>
    <row r="24" spans="1:3" ht="25.5" x14ac:dyDescent="0.2">
      <c r="A24" s="175">
        <v>19</v>
      </c>
      <c r="B24" s="175" t="s">
        <v>1019</v>
      </c>
      <c r="C24" s="864" t="s">
        <v>1020</v>
      </c>
    </row>
    <row r="25" spans="1:3" ht="25.5" x14ac:dyDescent="0.2">
      <c r="A25" s="175">
        <v>20</v>
      </c>
      <c r="B25" s="175" t="s">
        <v>1019</v>
      </c>
      <c r="C25" s="864" t="s">
        <v>1021</v>
      </c>
    </row>
    <row r="26" spans="1:3" ht="38.25" x14ac:dyDescent="0.2">
      <c r="A26" s="175">
        <v>21</v>
      </c>
      <c r="B26" s="175">
        <v>15</v>
      </c>
      <c r="C26" s="864" t="s">
        <v>1022</v>
      </c>
    </row>
    <row r="27" spans="1:3" ht="51" x14ac:dyDescent="0.2">
      <c r="A27" s="175">
        <v>22</v>
      </c>
      <c r="B27" s="175" t="s">
        <v>1023</v>
      </c>
      <c r="C27" s="864" t="s">
        <v>1024</v>
      </c>
    </row>
    <row r="28" spans="1:3" ht="38.25" x14ac:dyDescent="0.2">
      <c r="A28" s="175">
        <v>23</v>
      </c>
      <c r="B28" s="175" t="s">
        <v>1025</v>
      </c>
      <c r="C28" s="864" t="s">
        <v>1026</v>
      </c>
    </row>
    <row r="29" spans="1:3" ht="38.25" x14ac:dyDescent="0.2">
      <c r="A29" s="175">
        <v>24</v>
      </c>
      <c r="B29" s="175">
        <v>6</v>
      </c>
      <c r="C29" s="864" t="s">
        <v>1027</v>
      </c>
    </row>
    <row r="30" spans="1:3" x14ac:dyDescent="0.2">
      <c r="A30" s="175"/>
      <c r="B30" s="175"/>
      <c r="C30" s="864"/>
    </row>
    <row r="31" spans="1:3" x14ac:dyDescent="0.2">
      <c r="A31" s="175"/>
      <c r="B31" s="175"/>
      <c r="C31" s="864"/>
    </row>
    <row r="32" spans="1:3" x14ac:dyDescent="0.2">
      <c r="A32" s="175"/>
      <c r="B32" s="175"/>
      <c r="C32" s="864"/>
    </row>
    <row r="33" spans="1:3" x14ac:dyDescent="0.2">
      <c r="A33" s="175"/>
      <c r="B33" s="175"/>
      <c r="C33" s="864"/>
    </row>
    <row r="34" spans="1:3" x14ac:dyDescent="0.2">
      <c r="A34" s="175"/>
      <c r="B34" s="175"/>
      <c r="C34" s="864"/>
    </row>
    <row r="35" spans="1:3" x14ac:dyDescent="0.2">
      <c r="A35" s="175"/>
      <c r="B35" s="175"/>
      <c r="C35" s="864"/>
    </row>
    <row r="36" spans="1:3" x14ac:dyDescent="0.2">
      <c r="A36" s="175"/>
      <c r="B36" s="175"/>
      <c r="C36" s="864"/>
    </row>
    <row r="37" spans="1:3" x14ac:dyDescent="0.2">
      <c r="A37" s="175"/>
      <c r="B37" s="175"/>
      <c r="C37" s="864"/>
    </row>
    <row r="38" spans="1:3" x14ac:dyDescent="0.2">
      <c r="A38" s="175"/>
      <c r="B38" s="175"/>
      <c r="C38" s="864"/>
    </row>
    <row r="39" spans="1:3" x14ac:dyDescent="0.2">
      <c r="A39" s="175"/>
      <c r="B39" s="175"/>
      <c r="C39" s="864"/>
    </row>
    <row r="41" spans="1:3" x14ac:dyDescent="0.2">
      <c r="A41" s="458"/>
    </row>
    <row r="43" spans="1:3" x14ac:dyDescent="0.2">
      <c r="A43" s="458"/>
    </row>
    <row r="46" spans="1:3" x14ac:dyDescent="0.2">
      <c r="A46" s="458"/>
    </row>
    <row r="49" spans="1:1" x14ac:dyDescent="0.2">
      <c r="A49" s="458"/>
    </row>
    <row r="53" spans="1:1" x14ac:dyDescent="0.2">
      <c r="A53" s="458"/>
    </row>
  </sheetData>
  <mergeCells count="2">
    <mergeCell ref="A1:C1"/>
    <mergeCell ref="A3:C3"/>
  </mergeCells>
  <pageMargins left="0.75" right="0.75" top="1" bottom="1" header="0.5" footer="0.5"/>
  <pageSetup scale="96" orientation="portrait" r:id="rId1"/>
  <headerFooter alignWithMargins="0">
    <oddFooter>&amp;LFY 2024 Uniform Reporting System (URS)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0A74-BBDC-4505-BB35-315104FAF04B}">
  <sheetPr codeName="Sheet4"/>
  <dimension ref="A1:CL31"/>
  <sheetViews>
    <sheetView showGridLines="0" zoomScaleNormal="100" workbookViewId="0">
      <selection activeCell="BG13" sqref="BG13:BG22"/>
    </sheetView>
  </sheetViews>
  <sheetFormatPr defaultRowHeight="12.75" x14ac:dyDescent="0.2"/>
  <cols>
    <col min="1" max="1" width="16.7109375" customWidth="1"/>
    <col min="2" max="65" width="11.7109375" customWidth="1"/>
    <col min="82" max="86" width="20.28515625" customWidth="1"/>
  </cols>
  <sheetData>
    <row r="1" spans="1:65" x14ac:dyDescent="0.2">
      <c r="A1" s="4" t="s">
        <v>705</v>
      </c>
    </row>
    <row r="2" spans="1:65" s="227" customFormat="1" x14ac:dyDescent="0.2">
      <c r="A2" s="6"/>
    </row>
    <row r="3" spans="1:65" ht="32.25" customHeight="1" x14ac:dyDescent="0.2">
      <c r="A3" s="975" t="s">
        <v>703</v>
      </c>
      <c r="B3" s="975"/>
      <c r="C3" s="975"/>
      <c r="D3" s="975"/>
      <c r="E3" s="975"/>
      <c r="F3" s="975"/>
      <c r="G3" s="975"/>
      <c r="H3" s="975"/>
      <c r="I3" s="975"/>
      <c r="J3" s="975"/>
      <c r="K3" s="975"/>
      <c r="L3" s="975"/>
      <c r="M3" s="975"/>
      <c r="N3" s="975"/>
      <c r="O3" s="975"/>
      <c r="P3" s="975"/>
      <c r="Q3" s="975"/>
      <c r="R3" s="975"/>
    </row>
    <row r="4" spans="1:65" ht="8.25" customHeight="1" x14ac:dyDescent="0.2"/>
    <row r="5" spans="1:65" ht="18" customHeight="1" x14ac:dyDescent="0.25">
      <c r="A5" s="229" t="s">
        <v>80</v>
      </c>
    </row>
    <row r="6" spans="1:65" ht="8.25" customHeight="1" x14ac:dyDescent="0.2"/>
    <row r="7" spans="1:65" x14ac:dyDescent="0.2">
      <c r="A7" t="s">
        <v>81</v>
      </c>
    </row>
    <row r="8" spans="1:65" x14ac:dyDescent="0.2">
      <c r="A8" s="10" t="s">
        <v>762</v>
      </c>
      <c r="B8" s="230"/>
      <c r="C8" s="231"/>
      <c r="D8" s="231"/>
      <c r="E8" s="231"/>
      <c r="F8" s="231"/>
      <c r="G8" s="231"/>
      <c r="H8" s="231"/>
      <c r="I8" s="231"/>
      <c r="J8" s="231"/>
      <c r="K8" s="231"/>
      <c r="L8" s="231"/>
      <c r="M8" s="231"/>
      <c r="N8" s="231"/>
      <c r="O8" s="231"/>
      <c r="P8" s="231"/>
      <c r="Q8" s="231"/>
      <c r="R8" s="231"/>
      <c r="S8" s="3"/>
      <c r="T8" s="3"/>
      <c r="U8" s="3"/>
      <c r="V8" s="3"/>
      <c r="W8" s="3"/>
      <c r="X8" s="3"/>
      <c r="Y8" s="3"/>
      <c r="Z8" s="3"/>
      <c r="AA8" s="3"/>
      <c r="AB8" s="3"/>
      <c r="AC8" s="3"/>
      <c r="AD8" s="3"/>
      <c r="AE8" s="3"/>
      <c r="AF8" s="3"/>
      <c r="AG8" s="3"/>
    </row>
    <row r="9" spans="1:65" x14ac:dyDescent="0.2">
      <c r="A9" s="10" t="s">
        <v>382</v>
      </c>
      <c r="B9" s="232" t="s">
        <v>82</v>
      </c>
      <c r="C9" s="982">
        <v>45108</v>
      </c>
      <c r="D9" s="983"/>
      <c r="E9" s="983"/>
      <c r="F9" s="983"/>
      <c r="G9" s="983"/>
      <c r="H9" s="983"/>
      <c r="I9" s="984"/>
      <c r="J9" s="233" t="s">
        <v>74</v>
      </c>
      <c r="K9" s="976">
        <v>45473</v>
      </c>
      <c r="L9" s="977"/>
      <c r="M9" s="977"/>
      <c r="N9" s="977"/>
      <c r="O9" s="977"/>
      <c r="P9" s="977"/>
      <c r="Q9" s="977"/>
      <c r="R9" s="978"/>
      <c r="S9" s="234"/>
      <c r="T9" s="3"/>
      <c r="U9" s="3"/>
      <c r="V9" s="3"/>
      <c r="W9" s="3"/>
      <c r="X9" s="3"/>
      <c r="Y9" s="3"/>
      <c r="Z9" s="3"/>
      <c r="AA9" s="3"/>
      <c r="AB9" s="3"/>
      <c r="AC9" s="3"/>
      <c r="AD9" s="3"/>
      <c r="AE9" s="3"/>
      <c r="AF9" s="3"/>
      <c r="AG9" s="3"/>
    </row>
    <row r="10" spans="1:65" x14ac:dyDescent="0.2">
      <c r="A10" s="9" t="s">
        <v>75</v>
      </c>
      <c r="B10" s="979" t="s">
        <v>921</v>
      </c>
      <c r="C10" s="962"/>
      <c r="D10" s="962"/>
      <c r="E10" s="962"/>
      <c r="F10" s="962"/>
      <c r="G10" s="962"/>
      <c r="H10" s="962"/>
      <c r="I10" s="962"/>
      <c r="J10" s="962"/>
      <c r="K10" s="962"/>
      <c r="L10" s="962"/>
      <c r="M10" s="962"/>
      <c r="N10" s="962"/>
      <c r="O10" s="962"/>
      <c r="P10" s="962"/>
      <c r="Q10" s="980"/>
      <c r="R10" s="981"/>
      <c r="S10" s="234"/>
      <c r="T10" s="3"/>
      <c r="U10" s="3"/>
      <c r="V10" s="3"/>
      <c r="W10" s="3"/>
      <c r="X10" s="3"/>
      <c r="Y10" s="3"/>
      <c r="Z10" s="3"/>
      <c r="AA10" s="3"/>
      <c r="AB10" s="3"/>
      <c r="AC10" s="3"/>
      <c r="AD10" s="3"/>
      <c r="AE10" s="3"/>
      <c r="AF10" s="3"/>
      <c r="AG10" s="3"/>
    </row>
    <row r="11" spans="1:65" s="236" customFormat="1" ht="23.45" customHeight="1" x14ac:dyDescent="0.2">
      <c r="A11" s="235"/>
      <c r="B11" s="968" t="s">
        <v>83</v>
      </c>
      <c r="C11" s="969"/>
      <c r="D11" s="969"/>
      <c r="E11" s="969"/>
      <c r="F11" s="969"/>
      <c r="G11" s="969"/>
      <c r="H11" s="969"/>
      <c r="I11" s="969"/>
      <c r="J11" s="968" t="s">
        <v>84</v>
      </c>
      <c r="K11" s="969"/>
      <c r="L11" s="969"/>
      <c r="M11" s="969"/>
      <c r="N11" s="969"/>
      <c r="O11" s="969"/>
      <c r="P11" s="973"/>
      <c r="Q11" s="968" t="s">
        <v>85</v>
      </c>
      <c r="R11" s="969"/>
      <c r="S11" s="969"/>
      <c r="T11" s="969"/>
      <c r="U11" s="969"/>
      <c r="V11" s="969"/>
      <c r="W11" s="973"/>
      <c r="X11" s="968" t="s">
        <v>86</v>
      </c>
      <c r="Y11" s="969"/>
      <c r="Z11" s="969"/>
      <c r="AA11" s="969"/>
      <c r="AB11" s="969"/>
      <c r="AC11" s="969"/>
      <c r="AD11" s="969"/>
      <c r="AE11" s="969" t="s">
        <v>87</v>
      </c>
      <c r="AF11" s="969"/>
      <c r="AG11" s="969"/>
      <c r="AH11" s="969"/>
      <c r="AI11" s="969"/>
      <c r="AJ11" s="969"/>
      <c r="AK11" s="969"/>
      <c r="AL11" s="969" t="s">
        <v>88</v>
      </c>
      <c r="AM11" s="969"/>
      <c r="AN11" s="969"/>
      <c r="AO11" s="969"/>
      <c r="AP11" s="969"/>
      <c r="AQ11" s="969"/>
      <c r="AR11" s="969"/>
      <c r="AS11" s="967" t="s">
        <v>551</v>
      </c>
      <c r="AT11" s="967"/>
      <c r="AU11" s="967"/>
      <c r="AV11" s="967"/>
      <c r="AW11" s="967"/>
      <c r="AX11" s="967"/>
      <c r="AY11" s="967"/>
      <c r="AZ11" s="967" t="s">
        <v>89</v>
      </c>
      <c r="BA11" s="967"/>
      <c r="BB11" s="967"/>
      <c r="BC11" s="967"/>
      <c r="BD11" s="967"/>
      <c r="BE11" s="967"/>
      <c r="BF11" s="967"/>
      <c r="BG11" s="968" t="s">
        <v>90</v>
      </c>
      <c r="BH11" s="969"/>
      <c r="BI11" s="969"/>
      <c r="BJ11" s="969"/>
      <c r="BK11" s="969"/>
      <c r="BL11" s="969"/>
      <c r="BM11" s="973"/>
    </row>
    <row r="12" spans="1:65" s="236" customFormat="1" ht="41.25" customHeight="1" x14ac:dyDescent="0.2">
      <c r="A12" s="237"/>
      <c r="B12" s="238" t="s">
        <v>91</v>
      </c>
      <c r="C12" s="238" t="s">
        <v>92</v>
      </c>
      <c r="D12" s="238" t="s">
        <v>477</v>
      </c>
      <c r="E12" s="238" t="s">
        <v>531</v>
      </c>
      <c r="F12" s="238" t="s">
        <v>478</v>
      </c>
      <c r="G12" s="238" t="s">
        <v>93</v>
      </c>
      <c r="H12" s="238" t="s">
        <v>94</v>
      </c>
      <c r="I12" s="238" t="s">
        <v>83</v>
      </c>
      <c r="J12" s="238" t="s">
        <v>91</v>
      </c>
      <c r="K12" s="238" t="s">
        <v>92</v>
      </c>
      <c r="L12" s="238" t="s">
        <v>477</v>
      </c>
      <c r="M12" s="238" t="s">
        <v>531</v>
      </c>
      <c r="N12" s="238" t="s">
        <v>478</v>
      </c>
      <c r="O12" s="238" t="s">
        <v>93</v>
      </c>
      <c r="P12" s="238" t="s">
        <v>94</v>
      </c>
      <c r="Q12" s="238" t="s">
        <v>91</v>
      </c>
      <c r="R12" s="238" t="s">
        <v>92</v>
      </c>
      <c r="S12" s="238" t="s">
        <v>477</v>
      </c>
      <c r="T12" s="238" t="s">
        <v>531</v>
      </c>
      <c r="U12" s="238" t="s">
        <v>478</v>
      </c>
      <c r="V12" s="238" t="s">
        <v>95</v>
      </c>
      <c r="W12" s="238" t="s">
        <v>94</v>
      </c>
      <c r="X12" s="238" t="s">
        <v>91</v>
      </c>
      <c r="Y12" s="238" t="s">
        <v>92</v>
      </c>
      <c r="Z12" s="238" t="s">
        <v>477</v>
      </c>
      <c r="AA12" s="238" t="s">
        <v>531</v>
      </c>
      <c r="AB12" s="238" t="s">
        <v>478</v>
      </c>
      <c r="AC12" s="238" t="s">
        <v>95</v>
      </c>
      <c r="AD12" s="238" t="s">
        <v>94</v>
      </c>
      <c r="AE12" s="238" t="s">
        <v>91</v>
      </c>
      <c r="AF12" s="238" t="s">
        <v>92</v>
      </c>
      <c r="AG12" s="238" t="s">
        <v>477</v>
      </c>
      <c r="AH12" s="238" t="s">
        <v>531</v>
      </c>
      <c r="AI12" s="238" t="s">
        <v>478</v>
      </c>
      <c r="AJ12" s="238" t="s">
        <v>95</v>
      </c>
      <c r="AK12" s="238" t="s">
        <v>94</v>
      </c>
      <c r="AL12" s="238" t="s">
        <v>91</v>
      </c>
      <c r="AM12" s="238" t="s">
        <v>92</v>
      </c>
      <c r="AN12" s="238" t="s">
        <v>477</v>
      </c>
      <c r="AO12" s="238" t="s">
        <v>531</v>
      </c>
      <c r="AP12" s="238" t="s">
        <v>478</v>
      </c>
      <c r="AQ12" s="238" t="s">
        <v>95</v>
      </c>
      <c r="AR12" s="238" t="s">
        <v>94</v>
      </c>
      <c r="AS12" s="238" t="s">
        <v>91</v>
      </c>
      <c r="AT12" s="238" t="s">
        <v>92</v>
      </c>
      <c r="AU12" s="238" t="s">
        <v>477</v>
      </c>
      <c r="AV12" s="238" t="s">
        <v>531</v>
      </c>
      <c r="AW12" s="238" t="s">
        <v>478</v>
      </c>
      <c r="AX12" s="238" t="s">
        <v>95</v>
      </c>
      <c r="AY12" s="238" t="s">
        <v>94</v>
      </c>
      <c r="AZ12" s="238" t="s">
        <v>91</v>
      </c>
      <c r="BA12" s="238" t="s">
        <v>92</v>
      </c>
      <c r="BB12" s="238" t="s">
        <v>477</v>
      </c>
      <c r="BC12" s="238" t="s">
        <v>531</v>
      </c>
      <c r="BD12" s="238" t="s">
        <v>478</v>
      </c>
      <c r="BE12" s="238" t="s">
        <v>95</v>
      </c>
      <c r="BF12" s="238" t="s">
        <v>94</v>
      </c>
      <c r="BG12" s="238" t="s">
        <v>91</v>
      </c>
      <c r="BH12" s="238" t="s">
        <v>92</v>
      </c>
      <c r="BI12" s="238" t="s">
        <v>477</v>
      </c>
      <c r="BJ12" s="238" t="s">
        <v>531</v>
      </c>
      <c r="BK12" s="238" t="s">
        <v>478</v>
      </c>
      <c r="BL12" s="238" t="s">
        <v>95</v>
      </c>
      <c r="BM12" s="238" t="s">
        <v>94</v>
      </c>
    </row>
    <row r="13" spans="1:65" x14ac:dyDescent="0.2">
      <c r="A13" s="935" t="s">
        <v>476</v>
      </c>
      <c r="B13" s="825">
        <f>+J13+Q13+X13+AE13+AL13+AS13+AZ13+BG13</f>
        <v>484</v>
      </c>
      <c r="C13" s="825">
        <f>+K13+R13+Y13+AF13+AM13+AT13+BA13+BH13</f>
        <v>798</v>
      </c>
      <c r="D13" s="826"/>
      <c r="E13" s="826"/>
      <c r="F13" s="826"/>
      <c r="G13" s="826"/>
      <c r="H13" s="825">
        <f>+P13+W13+AD13+AK13+AR13+AY13+BF13+BM13</f>
        <v>5</v>
      </c>
      <c r="I13" s="825">
        <f>+SUM(B13:C13,H13)</f>
        <v>1287</v>
      </c>
      <c r="J13" s="17">
        <v>1</v>
      </c>
      <c r="K13" s="17">
        <v>3</v>
      </c>
      <c r="L13" s="243"/>
      <c r="M13" s="243"/>
      <c r="N13" s="243"/>
      <c r="O13" s="243"/>
      <c r="P13" s="17">
        <v>0</v>
      </c>
      <c r="Q13" s="17">
        <v>11</v>
      </c>
      <c r="R13" s="17">
        <v>7</v>
      </c>
      <c r="S13" s="243"/>
      <c r="T13" s="243"/>
      <c r="U13" s="243"/>
      <c r="V13" s="243"/>
      <c r="W13" s="17">
        <v>0</v>
      </c>
      <c r="X13" s="17">
        <v>106</v>
      </c>
      <c r="Y13" s="17">
        <v>161</v>
      </c>
      <c r="Z13" s="243"/>
      <c r="AA13" s="243"/>
      <c r="AB13" s="243"/>
      <c r="AC13" s="243"/>
      <c r="AD13" s="17">
        <v>1</v>
      </c>
      <c r="AE13" s="17">
        <v>2</v>
      </c>
      <c r="AF13" s="17">
        <v>4</v>
      </c>
      <c r="AG13" s="243"/>
      <c r="AH13" s="243"/>
      <c r="AI13" s="243"/>
      <c r="AJ13" s="243"/>
      <c r="AK13" s="17"/>
      <c r="AL13" s="17">
        <v>231</v>
      </c>
      <c r="AM13" s="17">
        <v>385</v>
      </c>
      <c r="AN13" s="243"/>
      <c r="AO13" s="243"/>
      <c r="AP13" s="243"/>
      <c r="AQ13" s="243"/>
      <c r="AR13" s="17">
        <v>2</v>
      </c>
      <c r="AS13" s="17"/>
      <c r="AT13" s="17"/>
      <c r="AU13" s="243"/>
      <c r="AV13" s="243"/>
      <c r="AW13" s="243"/>
      <c r="AX13" s="243"/>
      <c r="AY13" s="17"/>
      <c r="AZ13" s="17">
        <v>4</v>
      </c>
      <c r="BA13" s="17">
        <v>9</v>
      </c>
      <c r="BB13" s="243"/>
      <c r="BC13" s="243"/>
      <c r="BD13" s="243"/>
      <c r="BE13" s="243"/>
      <c r="BF13" s="17"/>
      <c r="BG13" s="458">
        <v>129</v>
      </c>
      <c r="BH13" s="17">
        <v>229</v>
      </c>
      <c r="BI13" s="243"/>
      <c r="BJ13" s="243"/>
      <c r="BK13" s="243"/>
      <c r="BL13" s="243"/>
      <c r="BM13" s="17">
        <v>2</v>
      </c>
    </row>
    <row r="14" spans="1:65" x14ac:dyDescent="0.2">
      <c r="A14" s="935" t="s">
        <v>475</v>
      </c>
      <c r="B14" s="825">
        <f t="shared" ref="B14:C22" si="0">+J14+Q14+X14+AE14+AL14+AS14+AZ14+BG14</f>
        <v>4532</v>
      </c>
      <c r="C14" s="825">
        <f t="shared" si="0"/>
        <v>6461</v>
      </c>
      <c r="D14" s="825">
        <f t="shared" ref="D14:D22" si="1">+L14+S14+Z14+AG14+AN14+AU14+BB14+BI14</f>
        <v>0</v>
      </c>
      <c r="E14" s="825">
        <f t="shared" ref="E14:E22" si="2">+M14+T14+AA14+AH14+AO14+AV14+BC14+BJ14</f>
        <v>0</v>
      </c>
      <c r="F14" s="825">
        <f t="shared" ref="F14:F22" si="3">+N14+U14+AB14+AI14+AP14+AW14+BD14+BK14</f>
        <v>0</v>
      </c>
      <c r="G14" s="825">
        <f t="shared" ref="G14:H22" si="4">+O14+V14+AC14+AJ14+AQ14+AX14+BE14+BL14</f>
        <v>0</v>
      </c>
      <c r="H14" s="825">
        <f t="shared" si="4"/>
        <v>35</v>
      </c>
      <c r="I14" s="825">
        <f t="shared" ref="I14:I22" si="5">+SUM(B14:H14)</f>
        <v>11028</v>
      </c>
      <c r="J14" s="17">
        <v>19</v>
      </c>
      <c r="K14" s="17">
        <v>32</v>
      </c>
      <c r="L14" s="17"/>
      <c r="M14" s="17"/>
      <c r="N14" s="17"/>
      <c r="O14" s="17"/>
      <c r="P14" s="17">
        <v>0</v>
      </c>
      <c r="Q14" s="17">
        <v>47</v>
      </c>
      <c r="R14" s="17">
        <v>77</v>
      </c>
      <c r="S14" s="17"/>
      <c r="T14" s="17"/>
      <c r="U14" s="17"/>
      <c r="V14" s="17"/>
      <c r="W14" s="17">
        <v>0</v>
      </c>
      <c r="X14" s="17">
        <v>704</v>
      </c>
      <c r="Y14" s="17">
        <v>1211</v>
      </c>
      <c r="Z14" s="17"/>
      <c r="AA14" s="17"/>
      <c r="AB14" s="17"/>
      <c r="AC14" s="17"/>
      <c r="AD14" s="17">
        <v>5</v>
      </c>
      <c r="AE14" s="17">
        <v>10</v>
      </c>
      <c r="AF14" s="17">
        <v>28</v>
      </c>
      <c r="AG14" s="17"/>
      <c r="AH14" s="17"/>
      <c r="AI14" s="17"/>
      <c r="AJ14" s="17"/>
      <c r="AK14" s="17"/>
      <c r="AL14" s="17">
        <v>2631</v>
      </c>
      <c r="AM14" s="17">
        <v>3694</v>
      </c>
      <c r="AN14" s="17"/>
      <c r="AO14" s="17"/>
      <c r="AP14" s="17"/>
      <c r="AQ14" s="17"/>
      <c r="AR14" s="17">
        <v>13</v>
      </c>
      <c r="AS14" s="17"/>
      <c r="AT14" s="17"/>
      <c r="AU14" s="17"/>
      <c r="AV14" s="17"/>
      <c r="AW14" s="17"/>
      <c r="AX14" s="17"/>
      <c r="AY14" s="17"/>
      <c r="AZ14" s="17">
        <v>50</v>
      </c>
      <c r="BA14" s="17">
        <v>70</v>
      </c>
      <c r="BB14" s="17"/>
      <c r="BC14" s="17"/>
      <c r="BD14" s="17"/>
      <c r="BE14" s="17"/>
      <c r="BF14" s="17"/>
      <c r="BG14" s="53">
        <v>1071</v>
      </c>
      <c r="BH14" s="17">
        <v>1349</v>
      </c>
      <c r="BI14" s="17"/>
      <c r="BJ14" s="17"/>
      <c r="BK14" s="17"/>
      <c r="BL14" s="17"/>
      <c r="BM14" s="17">
        <v>17</v>
      </c>
    </row>
    <row r="15" spans="1:65" x14ac:dyDescent="0.2">
      <c r="A15" s="9" t="s">
        <v>96</v>
      </c>
      <c r="B15" s="825">
        <f t="shared" si="0"/>
        <v>5418</v>
      </c>
      <c r="C15" s="825">
        <f t="shared" si="0"/>
        <v>4618</v>
      </c>
      <c r="D15" s="825">
        <f t="shared" si="1"/>
        <v>0</v>
      </c>
      <c r="E15" s="825">
        <f t="shared" si="2"/>
        <v>0</v>
      </c>
      <c r="F15" s="825">
        <f t="shared" si="3"/>
        <v>0</v>
      </c>
      <c r="G15" s="825">
        <f t="shared" si="4"/>
        <v>0</v>
      </c>
      <c r="H15" s="825">
        <f t="shared" si="4"/>
        <v>31</v>
      </c>
      <c r="I15" s="825">
        <f t="shared" si="5"/>
        <v>10067</v>
      </c>
      <c r="J15" s="17">
        <v>34</v>
      </c>
      <c r="K15" s="17">
        <v>24</v>
      </c>
      <c r="L15" s="17"/>
      <c r="M15" s="17"/>
      <c r="N15" s="17"/>
      <c r="O15" s="17"/>
      <c r="P15" s="17">
        <v>1</v>
      </c>
      <c r="Q15" s="17">
        <v>101</v>
      </c>
      <c r="R15" s="17">
        <v>80</v>
      </c>
      <c r="S15" s="17"/>
      <c r="T15" s="17"/>
      <c r="U15" s="17"/>
      <c r="V15" s="17"/>
      <c r="W15" s="17">
        <v>1</v>
      </c>
      <c r="X15" s="17">
        <v>776</v>
      </c>
      <c r="Y15" s="17">
        <v>809</v>
      </c>
      <c r="Z15" s="17"/>
      <c r="AA15" s="17"/>
      <c r="AB15" s="17"/>
      <c r="AC15" s="17"/>
      <c r="AD15" s="17">
        <v>0</v>
      </c>
      <c r="AE15" s="17">
        <v>9</v>
      </c>
      <c r="AF15" s="17">
        <v>11</v>
      </c>
      <c r="AG15" s="17"/>
      <c r="AH15" s="17"/>
      <c r="AI15" s="17"/>
      <c r="AJ15" s="17"/>
      <c r="AK15" s="17"/>
      <c r="AL15" s="17">
        <v>3365</v>
      </c>
      <c r="AM15" s="17">
        <v>2751</v>
      </c>
      <c r="AN15" s="17"/>
      <c r="AO15" s="17"/>
      <c r="AP15" s="17"/>
      <c r="AQ15" s="17"/>
      <c r="AR15" s="17">
        <v>20</v>
      </c>
      <c r="AS15" s="17"/>
      <c r="AT15" s="17"/>
      <c r="AU15" s="17"/>
      <c r="AV15" s="17"/>
      <c r="AW15" s="17"/>
      <c r="AX15" s="17"/>
      <c r="AY15" s="17"/>
      <c r="AZ15" s="17">
        <v>56</v>
      </c>
      <c r="BA15" s="17">
        <v>61</v>
      </c>
      <c r="BB15" s="17"/>
      <c r="BC15" s="17"/>
      <c r="BD15" s="17"/>
      <c r="BE15" s="17"/>
      <c r="BF15" s="17"/>
      <c r="BG15" s="53">
        <v>1077</v>
      </c>
      <c r="BH15" s="17">
        <v>882</v>
      </c>
      <c r="BI15" s="17"/>
      <c r="BJ15" s="17"/>
      <c r="BK15" s="17"/>
      <c r="BL15" s="17"/>
      <c r="BM15" s="17">
        <v>9</v>
      </c>
    </row>
    <row r="16" spans="1:65" x14ac:dyDescent="0.2">
      <c r="A16" s="9" t="s">
        <v>97</v>
      </c>
      <c r="B16" s="825">
        <f t="shared" si="0"/>
        <v>1790</v>
      </c>
      <c r="C16" s="825">
        <f t="shared" si="0"/>
        <v>1258</v>
      </c>
      <c r="D16" s="825">
        <f t="shared" si="1"/>
        <v>0</v>
      </c>
      <c r="E16" s="825">
        <f t="shared" si="2"/>
        <v>0</v>
      </c>
      <c r="F16" s="825">
        <f t="shared" si="3"/>
        <v>0</v>
      </c>
      <c r="G16" s="825">
        <f t="shared" si="4"/>
        <v>0</v>
      </c>
      <c r="H16" s="825">
        <f t="shared" si="4"/>
        <v>19</v>
      </c>
      <c r="I16" s="825">
        <f t="shared" si="5"/>
        <v>3067</v>
      </c>
      <c r="J16" s="17">
        <v>8</v>
      </c>
      <c r="K16" s="17">
        <v>5</v>
      </c>
      <c r="L16" s="17"/>
      <c r="M16" s="17"/>
      <c r="N16" s="17"/>
      <c r="O16" s="17"/>
      <c r="P16" s="17">
        <v>1</v>
      </c>
      <c r="Q16" s="17">
        <v>12</v>
      </c>
      <c r="R16" s="17">
        <v>10</v>
      </c>
      <c r="S16" s="17"/>
      <c r="T16" s="17"/>
      <c r="U16" s="17"/>
      <c r="V16" s="17"/>
      <c r="W16" s="17">
        <v>0</v>
      </c>
      <c r="X16" s="17">
        <v>249</v>
      </c>
      <c r="Y16" s="17">
        <v>241</v>
      </c>
      <c r="Z16" s="17"/>
      <c r="AA16" s="17"/>
      <c r="AB16" s="17"/>
      <c r="AC16" s="17"/>
      <c r="AD16" s="17">
        <v>0</v>
      </c>
      <c r="AE16" s="17">
        <v>7</v>
      </c>
      <c r="AF16" s="17">
        <v>3</v>
      </c>
      <c r="AG16" s="17"/>
      <c r="AH16" s="17"/>
      <c r="AI16" s="17"/>
      <c r="AJ16" s="17"/>
      <c r="AK16" s="17"/>
      <c r="AL16" s="17">
        <v>1115</v>
      </c>
      <c r="AM16" s="17">
        <v>716</v>
      </c>
      <c r="AN16" s="17"/>
      <c r="AO16" s="17"/>
      <c r="AP16" s="17"/>
      <c r="AQ16" s="17"/>
      <c r="AR16" s="17">
        <v>13</v>
      </c>
      <c r="AS16" s="17"/>
      <c r="AT16" s="17"/>
      <c r="AU16" s="17"/>
      <c r="AV16" s="17"/>
      <c r="AW16" s="17"/>
      <c r="AX16" s="17"/>
      <c r="AY16" s="17"/>
      <c r="AZ16" s="17">
        <v>17</v>
      </c>
      <c r="BA16" s="17">
        <v>13</v>
      </c>
      <c r="BB16" s="17"/>
      <c r="BC16" s="17"/>
      <c r="BD16" s="17"/>
      <c r="BE16" s="17"/>
      <c r="BF16" s="17"/>
      <c r="BG16" s="53">
        <v>382</v>
      </c>
      <c r="BH16" s="17">
        <v>270</v>
      </c>
      <c r="BI16" s="17"/>
      <c r="BJ16" s="17"/>
      <c r="BK16" s="17"/>
      <c r="BL16" s="17"/>
      <c r="BM16" s="17">
        <v>5</v>
      </c>
    </row>
    <row r="17" spans="1:90" x14ac:dyDescent="0.2">
      <c r="A17" s="9" t="s">
        <v>98</v>
      </c>
      <c r="B17" s="825">
        <f t="shared" si="0"/>
        <v>1611</v>
      </c>
      <c r="C17" s="825">
        <f t="shared" si="0"/>
        <v>1445</v>
      </c>
      <c r="D17" s="825">
        <f t="shared" si="1"/>
        <v>0</v>
      </c>
      <c r="E17" s="825">
        <f t="shared" si="2"/>
        <v>0</v>
      </c>
      <c r="F17" s="825">
        <f t="shared" si="3"/>
        <v>0</v>
      </c>
      <c r="G17" s="825">
        <f t="shared" si="4"/>
        <v>0</v>
      </c>
      <c r="H17" s="825">
        <f t="shared" si="4"/>
        <v>15</v>
      </c>
      <c r="I17" s="825">
        <f t="shared" si="5"/>
        <v>3071</v>
      </c>
      <c r="J17" s="17">
        <v>13</v>
      </c>
      <c r="K17" s="17">
        <v>8</v>
      </c>
      <c r="L17" s="17"/>
      <c r="M17" s="17"/>
      <c r="N17" s="17"/>
      <c r="O17" s="17"/>
      <c r="P17" s="17">
        <v>1</v>
      </c>
      <c r="Q17" s="17">
        <v>7</v>
      </c>
      <c r="R17" s="17">
        <v>6</v>
      </c>
      <c r="S17" s="17"/>
      <c r="T17" s="17"/>
      <c r="U17" s="17"/>
      <c r="V17" s="17"/>
      <c r="W17" s="17">
        <v>0</v>
      </c>
      <c r="X17" s="17">
        <v>250</v>
      </c>
      <c r="Y17" s="17">
        <v>310</v>
      </c>
      <c r="Z17" s="17"/>
      <c r="AA17" s="17"/>
      <c r="AB17" s="17"/>
      <c r="AC17" s="17"/>
      <c r="AD17" s="17">
        <v>0</v>
      </c>
      <c r="AE17" s="17">
        <v>5</v>
      </c>
      <c r="AF17" s="17">
        <v>3</v>
      </c>
      <c r="AG17" s="17"/>
      <c r="AH17" s="17"/>
      <c r="AI17" s="17"/>
      <c r="AJ17" s="17"/>
      <c r="AK17" s="17"/>
      <c r="AL17" s="17">
        <v>931</v>
      </c>
      <c r="AM17" s="17">
        <v>747</v>
      </c>
      <c r="AN17" s="17"/>
      <c r="AO17" s="17"/>
      <c r="AP17" s="17"/>
      <c r="AQ17" s="17"/>
      <c r="AR17" s="17">
        <v>11</v>
      </c>
      <c r="AS17" s="17"/>
      <c r="AT17" s="17"/>
      <c r="AU17" s="17"/>
      <c r="AV17" s="17"/>
      <c r="AW17" s="17"/>
      <c r="AX17" s="17"/>
      <c r="AY17" s="17"/>
      <c r="AZ17" s="17">
        <v>10</v>
      </c>
      <c r="BA17" s="17">
        <v>13</v>
      </c>
      <c r="BB17" s="17"/>
      <c r="BC17" s="17"/>
      <c r="BD17" s="17"/>
      <c r="BE17" s="17"/>
      <c r="BF17" s="17"/>
      <c r="BG17" s="53">
        <v>395</v>
      </c>
      <c r="BH17" s="17">
        <v>358</v>
      </c>
      <c r="BI17" s="17"/>
      <c r="BJ17" s="17"/>
      <c r="BK17" s="17"/>
      <c r="BL17" s="17"/>
      <c r="BM17" s="17">
        <v>3</v>
      </c>
    </row>
    <row r="18" spans="1:90" x14ac:dyDescent="0.2">
      <c r="A18" s="9" t="s">
        <v>99</v>
      </c>
      <c r="B18" s="825">
        <f t="shared" si="0"/>
        <v>9467</v>
      </c>
      <c r="C18" s="825">
        <f t="shared" si="0"/>
        <v>8723</v>
      </c>
      <c r="D18" s="825">
        <f t="shared" si="1"/>
        <v>0</v>
      </c>
      <c r="E18" s="825">
        <f t="shared" si="2"/>
        <v>0</v>
      </c>
      <c r="F18" s="825">
        <f t="shared" si="3"/>
        <v>0</v>
      </c>
      <c r="G18" s="825">
        <f t="shared" si="4"/>
        <v>0</v>
      </c>
      <c r="H18" s="825">
        <f t="shared" si="4"/>
        <v>34</v>
      </c>
      <c r="I18" s="825">
        <f t="shared" si="5"/>
        <v>18224</v>
      </c>
      <c r="J18" s="17">
        <v>74</v>
      </c>
      <c r="K18" s="17">
        <v>48</v>
      </c>
      <c r="L18" s="17"/>
      <c r="M18" s="17"/>
      <c r="N18" s="17"/>
      <c r="O18" s="17"/>
      <c r="P18" s="17">
        <v>0</v>
      </c>
      <c r="Q18" s="17">
        <v>53</v>
      </c>
      <c r="R18" s="17">
        <v>34</v>
      </c>
      <c r="S18" s="17"/>
      <c r="T18" s="17"/>
      <c r="U18" s="17"/>
      <c r="V18" s="17"/>
      <c r="W18" s="17">
        <v>0</v>
      </c>
      <c r="X18" s="17">
        <v>1666</v>
      </c>
      <c r="Y18" s="17">
        <v>1736</v>
      </c>
      <c r="Z18" s="17"/>
      <c r="AA18" s="17"/>
      <c r="AB18" s="17"/>
      <c r="AC18" s="17"/>
      <c r="AD18" s="17">
        <v>5</v>
      </c>
      <c r="AE18" s="17">
        <v>15</v>
      </c>
      <c r="AF18" s="17">
        <v>20</v>
      </c>
      <c r="AG18" s="17"/>
      <c r="AH18" s="17"/>
      <c r="AI18" s="17"/>
      <c r="AJ18" s="17"/>
      <c r="AK18" s="17"/>
      <c r="AL18" s="17">
        <v>5903</v>
      </c>
      <c r="AM18" s="17">
        <v>4867</v>
      </c>
      <c r="AN18" s="17"/>
      <c r="AO18" s="17"/>
      <c r="AP18" s="17"/>
      <c r="AQ18" s="17"/>
      <c r="AR18" s="17">
        <v>19</v>
      </c>
      <c r="AS18" s="17"/>
      <c r="AT18" s="17"/>
      <c r="AU18" s="17"/>
      <c r="AV18" s="17"/>
      <c r="AW18" s="17"/>
      <c r="AX18" s="17"/>
      <c r="AY18" s="17"/>
      <c r="AZ18" s="17">
        <v>52</v>
      </c>
      <c r="BA18" s="17">
        <v>31</v>
      </c>
      <c r="BB18" s="17"/>
      <c r="BC18" s="17"/>
      <c r="BD18" s="17"/>
      <c r="BE18" s="17"/>
      <c r="BF18" s="17"/>
      <c r="BG18" s="53">
        <v>1704</v>
      </c>
      <c r="BH18" s="17">
        <v>1987</v>
      </c>
      <c r="BI18" s="17"/>
      <c r="BJ18" s="17"/>
      <c r="BK18" s="17"/>
      <c r="BL18" s="17"/>
      <c r="BM18" s="17">
        <v>10</v>
      </c>
    </row>
    <row r="19" spans="1:90" ht="12.75" customHeight="1" x14ac:dyDescent="0.2">
      <c r="A19" s="9" t="s">
        <v>100</v>
      </c>
      <c r="B19" s="825">
        <f t="shared" si="0"/>
        <v>7647</v>
      </c>
      <c r="C19" s="825">
        <f t="shared" si="0"/>
        <v>5714</v>
      </c>
      <c r="D19" s="825">
        <f t="shared" si="1"/>
        <v>0</v>
      </c>
      <c r="E19" s="825">
        <f t="shared" si="2"/>
        <v>0</v>
      </c>
      <c r="F19" s="825">
        <f t="shared" si="3"/>
        <v>0</v>
      </c>
      <c r="G19" s="825">
        <f t="shared" si="4"/>
        <v>0</v>
      </c>
      <c r="H19" s="825">
        <f t="shared" si="4"/>
        <v>7</v>
      </c>
      <c r="I19" s="825">
        <f t="shared" si="5"/>
        <v>13368</v>
      </c>
      <c r="J19" s="17">
        <v>41</v>
      </c>
      <c r="K19" s="17">
        <v>29</v>
      </c>
      <c r="L19" s="17"/>
      <c r="M19" s="17"/>
      <c r="N19" s="17"/>
      <c r="O19" s="17"/>
      <c r="P19" s="17">
        <v>0</v>
      </c>
      <c r="Q19" s="17">
        <v>14</v>
      </c>
      <c r="R19" s="17">
        <v>19</v>
      </c>
      <c r="S19" s="17"/>
      <c r="T19" s="17"/>
      <c r="U19" s="17"/>
      <c r="V19" s="17"/>
      <c r="W19" s="17">
        <v>0</v>
      </c>
      <c r="X19" s="17">
        <v>1460</v>
      </c>
      <c r="Y19" s="17">
        <v>1186</v>
      </c>
      <c r="Z19" s="17"/>
      <c r="AA19" s="17"/>
      <c r="AB19" s="17"/>
      <c r="AC19" s="17"/>
      <c r="AD19" s="17">
        <v>0</v>
      </c>
      <c r="AE19" s="17">
        <v>8</v>
      </c>
      <c r="AF19" s="17">
        <v>8</v>
      </c>
      <c r="AG19" s="17"/>
      <c r="AH19" s="17"/>
      <c r="AI19" s="17"/>
      <c r="AJ19" s="17"/>
      <c r="AK19" s="17"/>
      <c r="AL19" s="17">
        <v>5017</v>
      </c>
      <c r="AM19" s="17">
        <v>3435</v>
      </c>
      <c r="AN19" s="17"/>
      <c r="AO19" s="17"/>
      <c r="AP19" s="17"/>
      <c r="AQ19" s="17"/>
      <c r="AR19" s="17">
        <v>2</v>
      </c>
      <c r="AS19" s="17"/>
      <c r="AT19" s="17"/>
      <c r="AU19" s="17"/>
      <c r="AV19" s="17"/>
      <c r="AW19" s="17"/>
      <c r="AX19" s="17"/>
      <c r="AY19" s="17"/>
      <c r="AZ19" s="17">
        <v>17</v>
      </c>
      <c r="BA19" s="17">
        <v>12</v>
      </c>
      <c r="BB19" s="17"/>
      <c r="BC19" s="17"/>
      <c r="BD19" s="17"/>
      <c r="BE19" s="17"/>
      <c r="BF19" s="17"/>
      <c r="BG19" s="53">
        <v>1090</v>
      </c>
      <c r="BH19" s="17">
        <v>1025</v>
      </c>
      <c r="BI19" s="17"/>
      <c r="BJ19" s="17"/>
      <c r="BK19" s="17"/>
      <c r="BL19" s="17"/>
      <c r="BM19" s="17">
        <v>5</v>
      </c>
    </row>
    <row r="20" spans="1:90" ht="12.75" customHeight="1" x14ac:dyDescent="0.2">
      <c r="A20" s="9" t="s">
        <v>101</v>
      </c>
      <c r="B20" s="825">
        <f t="shared" si="0"/>
        <v>1547</v>
      </c>
      <c r="C20" s="825">
        <f t="shared" si="0"/>
        <v>776</v>
      </c>
      <c r="D20" s="825">
        <f t="shared" si="1"/>
        <v>0</v>
      </c>
      <c r="E20" s="825">
        <f t="shared" si="2"/>
        <v>0</v>
      </c>
      <c r="F20" s="825">
        <f t="shared" si="3"/>
        <v>0</v>
      </c>
      <c r="G20" s="825">
        <f t="shared" si="4"/>
        <v>0</v>
      </c>
      <c r="H20" s="825">
        <f t="shared" si="4"/>
        <v>2</v>
      </c>
      <c r="I20" s="825">
        <f t="shared" si="5"/>
        <v>2325</v>
      </c>
      <c r="J20" s="17">
        <v>7</v>
      </c>
      <c r="K20" s="17">
        <v>7</v>
      </c>
      <c r="L20" s="17"/>
      <c r="M20" s="17"/>
      <c r="N20" s="17"/>
      <c r="O20" s="17"/>
      <c r="P20" s="17">
        <v>0</v>
      </c>
      <c r="Q20" s="17">
        <v>4</v>
      </c>
      <c r="R20" s="17">
        <v>3</v>
      </c>
      <c r="S20" s="17"/>
      <c r="T20" s="17"/>
      <c r="U20" s="17"/>
      <c r="V20" s="17"/>
      <c r="W20" s="17">
        <v>0</v>
      </c>
      <c r="X20" s="17">
        <v>303</v>
      </c>
      <c r="Y20" s="17">
        <v>187</v>
      </c>
      <c r="Z20" s="17"/>
      <c r="AA20" s="17"/>
      <c r="AB20" s="17"/>
      <c r="AC20" s="17"/>
      <c r="AD20" s="17">
        <v>0</v>
      </c>
      <c r="AE20" s="17">
        <v>3</v>
      </c>
      <c r="AF20" s="17">
        <v>2</v>
      </c>
      <c r="AG20" s="17"/>
      <c r="AH20" s="17"/>
      <c r="AI20" s="17"/>
      <c r="AJ20" s="17"/>
      <c r="AK20" s="17"/>
      <c r="AL20" s="17">
        <v>1036</v>
      </c>
      <c r="AM20" s="17">
        <v>466</v>
      </c>
      <c r="AN20" s="17"/>
      <c r="AO20" s="17"/>
      <c r="AP20" s="17"/>
      <c r="AQ20" s="17"/>
      <c r="AR20" s="17">
        <v>1</v>
      </c>
      <c r="AS20" s="17"/>
      <c r="AT20" s="17"/>
      <c r="AU20" s="17"/>
      <c r="AV20" s="17"/>
      <c r="AW20" s="17"/>
      <c r="AX20" s="17"/>
      <c r="AY20" s="17"/>
      <c r="AZ20" s="17">
        <v>2</v>
      </c>
      <c r="BA20" s="17">
        <v>1</v>
      </c>
      <c r="BB20" s="17"/>
      <c r="BC20" s="17"/>
      <c r="BD20" s="17"/>
      <c r="BE20" s="17"/>
      <c r="BF20" s="17"/>
      <c r="BG20" s="53">
        <v>192</v>
      </c>
      <c r="BH20" s="17">
        <v>110</v>
      </c>
      <c r="BI20" s="17"/>
      <c r="BJ20" s="17"/>
      <c r="BK20" s="17"/>
      <c r="BL20" s="17"/>
      <c r="BM20" s="17">
        <v>1</v>
      </c>
      <c r="CE20" s="239"/>
      <c r="CF20" s="239"/>
      <c r="CG20" s="239"/>
    </row>
    <row r="21" spans="1:90" ht="12.75" customHeight="1" x14ac:dyDescent="0.2">
      <c r="A21" s="9" t="s">
        <v>105</v>
      </c>
      <c r="B21" s="825">
        <f t="shared" si="0"/>
        <v>358</v>
      </c>
      <c r="C21" s="825">
        <f t="shared" si="0"/>
        <v>156</v>
      </c>
      <c r="D21" s="825">
        <f t="shared" si="1"/>
        <v>0</v>
      </c>
      <c r="E21" s="825">
        <f t="shared" si="2"/>
        <v>0</v>
      </c>
      <c r="F21" s="825">
        <f t="shared" si="3"/>
        <v>0</v>
      </c>
      <c r="G21" s="825">
        <f t="shared" si="4"/>
        <v>0</v>
      </c>
      <c r="H21" s="825">
        <f t="shared" si="4"/>
        <v>1</v>
      </c>
      <c r="I21" s="825">
        <f t="shared" si="5"/>
        <v>515</v>
      </c>
      <c r="J21" s="17">
        <v>1</v>
      </c>
      <c r="K21" s="17">
        <v>1</v>
      </c>
      <c r="L21" s="17"/>
      <c r="M21" s="17"/>
      <c r="N21" s="17"/>
      <c r="O21" s="17"/>
      <c r="P21" s="17">
        <v>0</v>
      </c>
      <c r="Q21" s="17">
        <v>0</v>
      </c>
      <c r="R21" s="17">
        <v>0</v>
      </c>
      <c r="S21" s="17"/>
      <c r="T21" s="17"/>
      <c r="U21" s="17"/>
      <c r="V21" s="17"/>
      <c r="W21" s="17">
        <v>0</v>
      </c>
      <c r="X21" s="17">
        <v>54</v>
      </c>
      <c r="Y21" s="17">
        <v>19</v>
      </c>
      <c r="Z21" s="17"/>
      <c r="AA21" s="17"/>
      <c r="AB21" s="17"/>
      <c r="AC21" s="17"/>
      <c r="AD21" s="17">
        <v>0</v>
      </c>
      <c r="AE21" s="17">
        <v>0</v>
      </c>
      <c r="AF21" s="17">
        <v>0</v>
      </c>
      <c r="AG21" s="17"/>
      <c r="AH21" s="17"/>
      <c r="AI21" s="17"/>
      <c r="AJ21" s="17"/>
      <c r="AK21" s="17"/>
      <c r="AL21" s="17">
        <v>255</v>
      </c>
      <c r="AM21" s="17">
        <v>96</v>
      </c>
      <c r="AN21" s="17"/>
      <c r="AO21" s="17"/>
      <c r="AP21" s="17"/>
      <c r="AQ21" s="17"/>
      <c r="AR21" s="17">
        <v>0</v>
      </c>
      <c r="AS21" s="17"/>
      <c r="AT21" s="17"/>
      <c r="AU21" s="17"/>
      <c r="AV21" s="17"/>
      <c r="AW21" s="17"/>
      <c r="AX21" s="17"/>
      <c r="AY21" s="17"/>
      <c r="AZ21" s="17">
        <v>0</v>
      </c>
      <c r="BA21" s="17">
        <v>0</v>
      </c>
      <c r="BB21" s="17"/>
      <c r="BC21" s="17"/>
      <c r="BD21" s="17"/>
      <c r="BE21" s="17"/>
      <c r="BF21" s="17"/>
      <c r="BG21" s="53">
        <v>48</v>
      </c>
      <c r="BH21" s="17">
        <v>40</v>
      </c>
      <c r="BI21" s="17"/>
      <c r="BJ21" s="17"/>
      <c r="BK21" s="17"/>
      <c r="BL21" s="17"/>
      <c r="BM21" s="17">
        <v>1</v>
      </c>
      <c r="CE21" s="239"/>
      <c r="CF21" s="239"/>
      <c r="CG21" s="239"/>
      <c r="CK21" s="240"/>
      <c r="CL21" s="241"/>
    </row>
    <row r="22" spans="1:90" ht="12.75" customHeight="1" x14ac:dyDescent="0.2">
      <c r="A22" s="9" t="s">
        <v>94</v>
      </c>
      <c r="B22" s="825">
        <f t="shared" si="0"/>
        <v>0</v>
      </c>
      <c r="C22" s="825">
        <f t="shared" si="0"/>
        <v>3</v>
      </c>
      <c r="D22" s="825">
        <f t="shared" si="1"/>
        <v>0</v>
      </c>
      <c r="E22" s="825">
        <f t="shared" si="2"/>
        <v>0</v>
      </c>
      <c r="F22" s="825">
        <f t="shared" si="3"/>
        <v>0</v>
      </c>
      <c r="G22" s="825">
        <f t="shared" si="4"/>
        <v>0</v>
      </c>
      <c r="H22" s="825">
        <f t="shared" si="4"/>
        <v>0</v>
      </c>
      <c r="I22" s="825">
        <f t="shared" si="5"/>
        <v>3</v>
      </c>
      <c r="J22" s="17">
        <v>0</v>
      </c>
      <c r="K22" s="17">
        <v>0</v>
      </c>
      <c r="L22" s="17"/>
      <c r="M22" s="17"/>
      <c r="N22" s="17"/>
      <c r="O22" s="17"/>
      <c r="P22" s="17">
        <v>0</v>
      </c>
      <c r="Q22" s="17">
        <v>0</v>
      </c>
      <c r="R22" s="17">
        <v>0</v>
      </c>
      <c r="S22" s="17"/>
      <c r="T22" s="17"/>
      <c r="U22" s="17"/>
      <c r="V22" s="17"/>
      <c r="W22" s="17">
        <v>0</v>
      </c>
      <c r="X22" s="17">
        <v>0</v>
      </c>
      <c r="Y22" s="17">
        <v>1</v>
      </c>
      <c r="Z22" s="17"/>
      <c r="AA22" s="17"/>
      <c r="AB22" s="17"/>
      <c r="AC22" s="17"/>
      <c r="AD22" s="17">
        <v>0</v>
      </c>
      <c r="AE22" s="17">
        <v>0</v>
      </c>
      <c r="AF22" s="17">
        <v>0</v>
      </c>
      <c r="AG22" s="17"/>
      <c r="AH22" s="17"/>
      <c r="AI22" s="17"/>
      <c r="AJ22" s="17"/>
      <c r="AK22" s="17"/>
      <c r="AL22" s="17">
        <v>0</v>
      </c>
      <c r="AM22" s="17">
        <v>2</v>
      </c>
      <c r="AN22" s="17"/>
      <c r="AO22" s="17"/>
      <c r="AP22" s="17"/>
      <c r="AQ22" s="17"/>
      <c r="AR22" s="17">
        <v>0</v>
      </c>
      <c r="AS22" s="17"/>
      <c r="AT22" s="17"/>
      <c r="AU22" s="17"/>
      <c r="AV22" s="17"/>
      <c r="AW22" s="17"/>
      <c r="AX22" s="17"/>
      <c r="AY22" s="17"/>
      <c r="AZ22" s="17">
        <v>0</v>
      </c>
      <c r="BA22" s="17">
        <v>0</v>
      </c>
      <c r="BB22" s="17"/>
      <c r="BC22" s="17"/>
      <c r="BD22" s="17"/>
      <c r="BE22" s="17"/>
      <c r="BF22" s="17"/>
      <c r="BG22" s="53">
        <v>0</v>
      </c>
      <c r="BH22" s="17">
        <v>0</v>
      </c>
      <c r="BI22" s="17"/>
      <c r="BJ22" s="17"/>
      <c r="BK22" s="17"/>
      <c r="BL22" s="17"/>
      <c r="BM22" s="17">
        <v>0</v>
      </c>
      <c r="CD22" s="974" t="s">
        <v>107</v>
      </c>
      <c r="CE22" s="974" t="s">
        <v>102</v>
      </c>
      <c r="CF22" s="974" t="s">
        <v>103</v>
      </c>
      <c r="CG22" s="974" t="s">
        <v>104</v>
      </c>
      <c r="CH22" s="974" t="s">
        <v>106</v>
      </c>
      <c r="CK22" s="241"/>
      <c r="CL22" s="241"/>
    </row>
    <row r="23" spans="1:90" ht="17.25" customHeight="1" x14ac:dyDescent="0.2">
      <c r="A23" s="242" t="s">
        <v>83</v>
      </c>
      <c r="B23" s="825">
        <f t="shared" ref="B23:AF23" si="6">SUM(B13:B22)</f>
        <v>32854</v>
      </c>
      <c r="C23" s="825">
        <f t="shared" si="6"/>
        <v>29952</v>
      </c>
      <c r="D23" s="825">
        <f>SUM(D14:D22)</f>
        <v>0</v>
      </c>
      <c r="E23" s="825">
        <f>SUM(E14:E22)</f>
        <v>0</v>
      </c>
      <c r="F23" s="825">
        <f>SUM(F14:F22)</f>
        <v>0</v>
      </c>
      <c r="G23" s="825">
        <f>SUM(G14:G22)</f>
        <v>0</v>
      </c>
      <c r="H23" s="825">
        <f t="shared" si="6"/>
        <v>149</v>
      </c>
      <c r="I23" s="825">
        <f t="shared" si="6"/>
        <v>62955</v>
      </c>
      <c r="J23" s="189">
        <f t="shared" si="6"/>
        <v>198</v>
      </c>
      <c r="K23" s="189">
        <f t="shared" si="6"/>
        <v>157</v>
      </c>
      <c r="L23" s="189">
        <f>SUM(L14:L22)</f>
        <v>0</v>
      </c>
      <c r="M23" s="189">
        <f>SUM(M14:M22)</f>
        <v>0</v>
      </c>
      <c r="N23" s="189">
        <f>SUM(N14:N22)</f>
        <v>0</v>
      </c>
      <c r="O23" s="189">
        <f>SUM(O14:O22)</f>
        <v>0</v>
      </c>
      <c r="P23" s="189">
        <f t="shared" si="6"/>
        <v>3</v>
      </c>
      <c r="Q23" s="189">
        <f t="shared" si="6"/>
        <v>249</v>
      </c>
      <c r="R23" s="189">
        <f t="shared" si="6"/>
        <v>236</v>
      </c>
      <c r="S23" s="189">
        <f>SUM(S14:S22)</f>
        <v>0</v>
      </c>
      <c r="T23" s="189">
        <f>SUM(T14:T22)</f>
        <v>0</v>
      </c>
      <c r="U23" s="189">
        <f>SUM(U14:U22)</f>
        <v>0</v>
      </c>
      <c r="V23" s="189">
        <f>SUM(V14:V22)</f>
        <v>0</v>
      </c>
      <c r="W23" s="189">
        <f t="shared" si="6"/>
        <v>1</v>
      </c>
      <c r="X23" s="189">
        <f t="shared" si="6"/>
        <v>5568</v>
      </c>
      <c r="Y23" s="189">
        <f t="shared" si="6"/>
        <v>5861</v>
      </c>
      <c r="Z23" s="189">
        <f>SUM(Z14:Z22)</f>
        <v>0</v>
      </c>
      <c r="AA23" s="189">
        <f>SUM(AA14:AA22)</f>
        <v>0</v>
      </c>
      <c r="AB23" s="189">
        <f>SUM(AB14:AB22)</f>
        <v>0</v>
      </c>
      <c r="AC23" s="189">
        <f>SUM(AC14:AC22)</f>
        <v>0</v>
      </c>
      <c r="AD23" s="189">
        <f t="shared" si="6"/>
        <v>11</v>
      </c>
      <c r="AE23" s="189">
        <f t="shared" si="6"/>
        <v>59</v>
      </c>
      <c r="AF23" s="189">
        <f t="shared" si="6"/>
        <v>79</v>
      </c>
      <c r="AG23" s="189">
        <f>SUM(AG14:AG22)</f>
        <v>0</v>
      </c>
      <c r="AH23" s="189">
        <f>SUM(AH14:AH22)</f>
        <v>0</v>
      </c>
      <c r="AI23" s="189">
        <f>SUM(AI14:AI22)</f>
        <v>0</v>
      </c>
      <c r="AJ23" s="189">
        <f>SUM(AJ14:AJ22)</f>
        <v>0</v>
      </c>
      <c r="AK23" s="189">
        <f>SUM(AK13:AK22)</f>
        <v>0</v>
      </c>
      <c r="AL23" s="189">
        <f>SUM(AL13:AL22)</f>
        <v>20484</v>
      </c>
      <c r="AM23" s="189">
        <f>SUM(AM13:AM22)</f>
        <v>17159</v>
      </c>
      <c r="AN23" s="189">
        <f>SUM(AN14:AN22)</f>
        <v>0</v>
      </c>
      <c r="AO23" s="189">
        <f>SUM(AO14:AO22)</f>
        <v>0</v>
      </c>
      <c r="AP23" s="189">
        <f>SUM(AP14:AP22)</f>
        <v>0</v>
      </c>
      <c r="AQ23" s="189">
        <f>SUM(AQ14:AQ22)</f>
        <v>0</v>
      </c>
      <c r="AR23" s="189">
        <f>SUM(AR13:AR22)</f>
        <v>81</v>
      </c>
      <c r="AS23" s="189">
        <f>SUM(AS13:AS22)</f>
        <v>0</v>
      </c>
      <c r="AT23" s="189">
        <f>SUM(AT13:AT22)</f>
        <v>0</v>
      </c>
      <c r="AU23" s="189">
        <f>SUM(AU14:AU22)</f>
        <v>0</v>
      </c>
      <c r="AV23" s="189">
        <f>SUM(AV14:AV22)</f>
        <v>0</v>
      </c>
      <c r="AW23" s="189">
        <f>SUM(AW14:AW22)</f>
        <v>0</v>
      </c>
      <c r="AX23" s="189">
        <f>SUM(AX14:AX22)</f>
        <v>0</v>
      </c>
      <c r="AY23" s="189">
        <f>SUM(AY13:AY22)</f>
        <v>0</v>
      </c>
      <c r="AZ23" s="189">
        <f>SUM(AZ13:AZ22)</f>
        <v>208</v>
      </c>
      <c r="BA23" s="189">
        <f>SUM(BA13:BA22)</f>
        <v>210</v>
      </c>
      <c r="BB23" s="189">
        <f>SUM(BB14:BB22)</f>
        <v>0</v>
      </c>
      <c r="BC23" s="189">
        <f>SUM(BC14:BC22)</f>
        <v>0</v>
      </c>
      <c r="BD23" s="189">
        <f>SUM(BD14:BD22)</f>
        <v>0</v>
      </c>
      <c r="BE23" s="189">
        <f>SUM(BE14:BE22)</f>
        <v>0</v>
      </c>
      <c r="BF23" s="189">
        <f>SUM(BF13:BF22)</f>
        <v>0</v>
      </c>
      <c r="BG23" s="189">
        <f>SUM(BG13:BG22)</f>
        <v>6088</v>
      </c>
      <c r="BH23" s="189">
        <f>SUM(BH13:BH22)</f>
        <v>6250</v>
      </c>
      <c r="BI23" s="189">
        <f>SUM(BI14:BI22)</f>
        <v>0</v>
      </c>
      <c r="BJ23" s="189">
        <f>SUM(BJ14:BJ22)</f>
        <v>0</v>
      </c>
      <c r="BK23" s="189">
        <f>SUM(BK14:BK22)</f>
        <v>0</v>
      </c>
      <c r="BL23" s="189">
        <f>SUM(BL14:BL22)</f>
        <v>0</v>
      </c>
      <c r="BM23" s="189">
        <f>SUM(BM13:BM22)</f>
        <v>53</v>
      </c>
      <c r="CD23" s="974"/>
      <c r="CE23" s="974"/>
      <c r="CF23" s="974"/>
      <c r="CG23" s="974"/>
      <c r="CH23" s="974"/>
      <c r="CK23" s="241"/>
      <c r="CL23" s="241"/>
    </row>
    <row r="24" spans="1:90" ht="17.25" customHeight="1" x14ac:dyDescent="0.2">
      <c r="A24" s="9" t="s">
        <v>108</v>
      </c>
      <c r="B24" s="189">
        <f>+J24+Q24+X24+AE24+AL24+AS24+AZ24+BG24</f>
        <v>0</v>
      </c>
      <c r="C24" s="243"/>
      <c r="D24" s="189">
        <f>+L24+S24+Z24+AG24+AN24+AU24+BB24+BI24</f>
        <v>0</v>
      </c>
      <c r="E24" s="189">
        <f>+M24+T24+AA24+AH24+AO24+AV24+BC24+BJ24</f>
        <v>0</v>
      </c>
      <c r="F24" s="189">
        <f>+N24+U24+AB24+AI24+AP24+AW24+BD24+BK24</f>
        <v>0</v>
      </c>
      <c r="G24" s="189">
        <f>+O24+V24+AC24+AJ24+AQ24+AX24+BE24+BL24</f>
        <v>0</v>
      </c>
      <c r="H24" s="189">
        <f>+P24+W24+AD24+AK24+AR24+AY24+BF24+BM24</f>
        <v>0</v>
      </c>
      <c r="I24" s="189">
        <f>SUM(B24,D24:H24)</f>
        <v>0</v>
      </c>
      <c r="J24" s="17"/>
      <c r="K24" s="243"/>
      <c r="L24" s="842"/>
      <c r="M24" s="842"/>
      <c r="N24" s="842"/>
      <c r="O24" s="842"/>
      <c r="P24" s="842"/>
      <c r="Q24" s="17"/>
      <c r="R24" s="243"/>
      <c r="S24" s="842"/>
      <c r="T24" s="842"/>
      <c r="U24" s="842"/>
      <c r="V24" s="842"/>
      <c r="W24" s="842"/>
      <c r="X24" s="17"/>
      <c r="Y24" s="243"/>
      <c r="Z24" s="842"/>
      <c r="AA24" s="842"/>
      <c r="AB24" s="842"/>
      <c r="AC24" s="842"/>
      <c r="AD24" s="842"/>
      <c r="AE24" s="17"/>
      <c r="AF24" s="243"/>
      <c r="AG24" s="842"/>
      <c r="AH24" s="842"/>
      <c r="AI24" s="842"/>
      <c r="AJ24" s="842"/>
      <c r="AK24" s="842"/>
      <c r="AL24" s="17"/>
      <c r="AM24" s="243"/>
      <c r="AN24" s="842"/>
      <c r="AO24" s="842"/>
      <c r="AP24" s="842"/>
      <c r="AQ24" s="842"/>
      <c r="AR24" s="842"/>
      <c r="AS24" s="842"/>
      <c r="AT24" s="243"/>
      <c r="AU24" s="842"/>
      <c r="AV24" s="842"/>
      <c r="AW24" s="842"/>
      <c r="AX24" s="842"/>
      <c r="AY24" s="842"/>
      <c r="AZ24" s="17"/>
      <c r="BA24" s="243"/>
      <c r="BB24" s="842"/>
      <c r="BC24" s="842"/>
      <c r="BD24" s="842"/>
      <c r="BE24" s="842"/>
      <c r="BF24" s="842"/>
      <c r="BG24" s="17"/>
      <c r="BH24" s="243"/>
      <c r="BI24" s="842"/>
      <c r="BJ24" s="842"/>
      <c r="BK24" s="842"/>
      <c r="BL24" s="842"/>
      <c r="BM24" s="842"/>
      <c r="CD24" s="16" t="b">
        <v>0</v>
      </c>
      <c r="CE24" s="16" t="b">
        <v>0</v>
      </c>
      <c r="CF24" s="16" t="b">
        <v>0</v>
      </c>
      <c r="CG24" s="16" t="b">
        <v>1</v>
      </c>
      <c r="CH24" s="16" t="b">
        <v>0</v>
      </c>
      <c r="CK24" s="241"/>
      <c r="CL24" s="241"/>
    </row>
    <row r="25" spans="1:90" ht="18" customHeight="1" x14ac:dyDescent="0.2">
      <c r="A25" s="244" t="s">
        <v>109</v>
      </c>
      <c r="F25" s="4"/>
      <c r="G25" s="4"/>
      <c r="H25" s="4"/>
      <c r="I25" s="4"/>
      <c r="J25" s="4"/>
      <c r="K25" s="4"/>
      <c r="L25" s="4"/>
      <c r="M25" s="4"/>
      <c r="N25" s="4"/>
      <c r="O25" s="4"/>
      <c r="AA25" s="245"/>
      <c r="AB25" s="246"/>
      <c r="AC25" s="246"/>
      <c r="AD25" s="246"/>
    </row>
    <row r="26" spans="1:90" ht="18" customHeight="1" x14ac:dyDescent="0.2">
      <c r="A26" s="244"/>
      <c r="F26" s="4"/>
      <c r="G26" s="4"/>
      <c r="H26" s="4"/>
      <c r="I26" s="4"/>
      <c r="J26" s="4"/>
      <c r="K26" s="4"/>
      <c r="L26" s="966"/>
      <c r="M26" s="966"/>
      <c r="N26" s="966"/>
      <c r="O26" s="966"/>
      <c r="P26" s="966"/>
      <c r="Q26" s="966"/>
      <c r="R26" s="966"/>
      <c r="AA26" s="245"/>
      <c r="AB26" s="246"/>
      <c r="AC26" s="246"/>
      <c r="AD26" s="246"/>
    </row>
    <row r="27" spans="1:90" ht="13.5" customHeight="1" x14ac:dyDescent="0.2">
      <c r="A27" s="244"/>
      <c r="F27" s="4"/>
      <c r="G27" s="4"/>
      <c r="H27" s="4"/>
      <c r="I27" s="4"/>
      <c r="J27" s="4"/>
      <c r="K27" s="4"/>
      <c r="L27" s="247"/>
      <c r="M27" s="247"/>
      <c r="N27" s="247"/>
      <c r="O27" s="247"/>
      <c r="AA27" s="245"/>
      <c r="AB27" s="246"/>
      <c r="AC27" s="246"/>
      <c r="AD27" s="246"/>
    </row>
    <row r="28" spans="1:90" ht="24" x14ac:dyDescent="0.2">
      <c r="A28" s="248" t="s">
        <v>613</v>
      </c>
      <c r="B28" s="970"/>
      <c r="C28" s="971"/>
      <c r="D28" s="971"/>
      <c r="E28" s="971"/>
      <c r="F28" s="971"/>
      <c r="G28" s="971"/>
      <c r="H28" s="971"/>
      <c r="I28" s="971"/>
      <c r="J28" s="971"/>
      <c r="K28" s="971"/>
      <c r="L28" s="971"/>
      <c r="M28" s="971"/>
      <c r="N28" s="971"/>
      <c r="O28" s="971"/>
      <c r="P28" s="971"/>
      <c r="Q28" s="971"/>
      <c r="R28" s="972"/>
      <c r="S28" s="249"/>
      <c r="T28" s="8"/>
      <c r="U28" s="8"/>
      <c r="V28" s="8"/>
      <c r="W28" s="8"/>
      <c r="X28" s="8"/>
      <c r="Y28" s="8"/>
      <c r="Z28" s="8"/>
      <c r="AA28" s="8"/>
      <c r="AB28" s="8"/>
      <c r="AC28" s="8"/>
      <c r="AD28" s="8"/>
      <c r="AE28" s="8"/>
      <c r="AF28" s="8"/>
      <c r="AG28" s="8"/>
      <c r="AH28" s="8"/>
    </row>
    <row r="29" spans="1:90" ht="24" x14ac:dyDescent="0.2">
      <c r="A29" s="248" t="s">
        <v>615</v>
      </c>
      <c r="B29" s="970"/>
      <c r="C29" s="971"/>
      <c r="D29" s="971"/>
      <c r="E29" s="971"/>
      <c r="F29" s="971"/>
      <c r="G29" s="971"/>
      <c r="H29" s="971"/>
      <c r="I29" s="971"/>
      <c r="J29" s="971"/>
      <c r="K29" s="971"/>
      <c r="L29" s="971"/>
      <c r="M29" s="971"/>
      <c r="N29" s="971"/>
      <c r="O29" s="971"/>
      <c r="P29" s="971"/>
      <c r="Q29" s="971"/>
      <c r="R29" s="972"/>
      <c r="S29" s="249"/>
      <c r="T29" s="8"/>
      <c r="U29" s="8"/>
      <c r="V29" s="8"/>
      <c r="W29" s="8"/>
      <c r="X29" s="8"/>
      <c r="Y29" s="8"/>
      <c r="Z29" s="8"/>
      <c r="AA29" s="8"/>
      <c r="AB29" s="8"/>
      <c r="AC29" s="8"/>
      <c r="AD29" s="8"/>
      <c r="AE29" s="8"/>
      <c r="AF29" s="8"/>
      <c r="AG29" s="8"/>
      <c r="AH29" s="8"/>
    </row>
    <row r="30" spans="1:90" ht="24" x14ac:dyDescent="0.2">
      <c r="A30" s="248" t="s">
        <v>491</v>
      </c>
      <c r="B30" s="970"/>
      <c r="C30" s="971"/>
      <c r="D30" s="971"/>
      <c r="E30" s="971"/>
      <c r="F30" s="971"/>
      <c r="G30" s="971"/>
      <c r="H30" s="971"/>
      <c r="I30" s="971"/>
      <c r="J30" s="971"/>
      <c r="K30" s="971"/>
      <c r="L30" s="971"/>
      <c r="M30" s="971"/>
      <c r="N30" s="971"/>
      <c r="O30" s="971"/>
      <c r="P30" s="971"/>
      <c r="Q30" s="971"/>
      <c r="R30" s="972"/>
      <c r="S30" s="250"/>
    </row>
    <row r="31" spans="1:90" ht="24" x14ac:dyDescent="0.2">
      <c r="A31" s="248" t="s">
        <v>110</v>
      </c>
      <c r="B31" s="970" t="s">
        <v>922</v>
      </c>
      <c r="C31" s="971"/>
      <c r="D31" s="971"/>
      <c r="E31" s="971"/>
      <c r="F31" s="971"/>
      <c r="G31" s="971"/>
      <c r="H31" s="971"/>
      <c r="I31" s="971"/>
      <c r="J31" s="971"/>
      <c r="K31" s="971"/>
      <c r="L31" s="971"/>
      <c r="M31" s="971"/>
      <c r="N31" s="971"/>
      <c r="O31" s="971"/>
      <c r="P31" s="971"/>
      <c r="Q31" s="971"/>
      <c r="R31" s="972"/>
      <c r="S31" s="250"/>
    </row>
  </sheetData>
  <dataConsolidate/>
  <mergeCells count="23">
    <mergeCell ref="CG22:CG23"/>
    <mergeCell ref="CH22:CH23"/>
    <mergeCell ref="CD22:CD23"/>
    <mergeCell ref="A3:R3"/>
    <mergeCell ref="K9:R9"/>
    <mergeCell ref="B10:R10"/>
    <mergeCell ref="C9:I9"/>
    <mergeCell ref="Q11:W11"/>
    <mergeCell ref="CE22:CE23"/>
    <mergeCell ref="BG11:BM11"/>
    <mergeCell ref="AE11:AK11"/>
    <mergeCell ref="AL11:AR11"/>
    <mergeCell ref="AZ11:BF11"/>
    <mergeCell ref="CF22:CF23"/>
    <mergeCell ref="L26:R26"/>
    <mergeCell ref="AS11:AY11"/>
    <mergeCell ref="X11:AD11"/>
    <mergeCell ref="B29:R29"/>
    <mergeCell ref="B31:R31"/>
    <mergeCell ref="B30:R30"/>
    <mergeCell ref="B11:I11"/>
    <mergeCell ref="J11:P11"/>
    <mergeCell ref="B28:R28"/>
  </mergeCells>
  <dataValidations count="10">
    <dataValidation showErrorMessage="1" errorTitle="Invalid year entered." error="Please enter a four digit year between 2014 and 2016 only." promptTitle="Enter a 4 digit year." prompt="Please enter a four digit year between 2004 and 2007 only." sqref="J9" xr:uid="{94950329-B4BA-416B-9ACD-41094CF281F6}"/>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0:R10" xr:uid="{63C6D4E5-E0EE-4976-A1BB-6A820E85810D}">
      <formula1>2</formula1>
    </dataValidation>
    <dataValidation type="textLength" operator="lessThanOrEqual" allowBlank="1" showInputMessage="1" showErrorMessage="1" error="The note you are trying to enter is too long for this field (greater than 255 characters). Please use the General Comments sheet for this note!" sqref="B28:R31" xr:uid="{C33C542D-A885-4B5A-95A4-EF09A7058B63}">
      <formula1>255</formula1>
    </dataValidation>
    <dataValidation type="date" operator="greaterThan" allowBlank="1" showInputMessage="1" showErrorMessage="1" errorTitle="INVALID DATE!" error="Report Period End Date cannot be before Begin Date." sqref="K9:R9" xr:uid="{CA26DAD6-F05F-4228-AF37-062AA201D60B}">
      <formula1>C9</formula1>
    </dataValidation>
    <dataValidation type="date" operator="greaterThanOrEqual" allowBlank="1" showInputMessage="1" showErrorMessage="1" errorTitle="INVALID DATE!" error="Please enter a valid Start Date." sqref="C9:I9" xr:uid="{D11EA5D8-47AB-49C3-81E0-9618115FCE33}">
      <formula1>43466</formula1>
    </dataValidation>
    <dataValidation type="whole" allowBlank="1" showInputMessage="1" showErrorMessage="1" errorTitle="Caution!" error="This is a numeric field! Please enter whole numbers only!" sqref="W13:Y13 AD13:AF13 AK13:AM13 AR13:AT13 AY13:BA13 BM13 BF13 BH13 BG19" xr:uid="{630D741C-BB1C-406B-935B-8747E57E5882}">
      <formula1>0</formula1>
      <formula2>1000000</formula2>
    </dataValidation>
    <dataValidation type="custom" allowBlank="1" showInputMessage="1" showErrorMessage="1" errorTitle="CAUTION" error="Do not enter, this is an automatically calculated total!" sqref="B13:C23 D14:G22 B24 D23:BM23 H13:I22 D24:I24" xr:uid="{8A3D31CC-A14A-4AFF-9B8D-4DE7C24827B2}">
      <formula1>"None"</formula1>
    </dataValidation>
    <dataValidation type="whole" allowBlank="1" showErrorMessage="1" errorTitle="Caution!" error="This is a numeric field. Please enter whole numbers only!" promptTitle="Caution" prompt="Do Not  Enter Data for Hispanic if already added in Table 2A" sqref="J13:K22 P13:R13 L14:BM22" xr:uid="{FBA0EDCA-B2FD-44D6-8EEF-3F4FA48D12E1}">
      <formula1>0</formula1>
      <formula2>1000000</formula2>
    </dataValidation>
    <dataValidation type="custom" allowBlank="1" showInputMessage="1" showErrorMessage="1" errorTitle="Caution!" error="Data entered in blacked-out cells, please remove this data." sqref="K24 R24 Y24 AF24 AM24 AT24 BA24 BH24 L13:O13 S13:V13 Z13:AC13 AG13:AJ13 AN13:AQ13 AU13:AX13 BB13:BE13 BI13:BL13" xr:uid="{52667449-5E6D-453A-A3D4-47286F4D4BB4}">
      <formula1>"None"</formula1>
    </dataValidation>
    <dataValidation type="custom" allowBlank="1" showInputMessage="1" showErrorMessage="1" errorTitle="Caution" error="Data entered in blacked-out cells, please remove this data." sqref="C24 D13:G13" xr:uid="{4796D438-8FE4-4228-A06E-EF008B78EA47}">
      <formula1>"None"</formula1>
    </dataValidation>
  </dataValidations>
  <pageMargins left="0.75" right="0.75" top="1" bottom="1" header="0.5" footer="0.5"/>
  <pageSetup scale="96" orientation="portrait" r:id="rId1"/>
  <headerFooter alignWithMargins="0">
    <oddFooter>&amp;LFY 2024 Uniform Reporting System (URS)</oddFooter>
  </headerFooter>
  <colBreaks count="2" manualBreakCount="2">
    <brk id="18" max="1048575" man="1"/>
    <brk id="26" max="1048575" man="1"/>
  </colBreaks>
  <ignoredErrors>
    <ignoredError sqref="D23:BM23 B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114300</xdr:colOff>
                    <xdr:row>24</xdr:row>
                    <xdr:rowOff>9525</xdr:rowOff>
                  </from>
                  <to>
                    <xdr:col>4</xdr:col>
                    <xdr:colOff>304800</xdr:colOff>
                    <xdr:row>25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447675</xdr:colOff>
                    <xdr:row>24</xdr:row>
                    <xdr:rowOff>9525</xdr:rowOff>
                  </from>
                  <to>
                    <xdr:col>12</xdr:col>
                    <xdr:colOff>66675</xdr:colOff>
                    <xdr:row>25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590550</xdr:colOff>
                    <xdr:row>24</xdr:row>
                    <xdr:rowOff>9525</xdr:rowOff>
                  </from>
                  <to>
                    <xdr:col>9</xdr:col>
                    <xdr:colOff>381000</xdr:colOff>
                    <xdr:row>25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104775</xdr:colOff>
                    <xdr:row>25</xdr:row>
                    <xdr:rowOff>47625</xdr:rowOff>
                  </from>
                  <to>
                    <xdr:col>5</xdr:col>
                    <xdr:colOff>609600</xdr:colOff>
                    <xdr:row>26</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447675</xdr:colOff>
                    <xdr:row>25</xdr:row>
                    <xdr:rowOff>85725</xdr:rowOff>
                  </from>
                  <to>
                    <xdr:col>10</xdr:col>
                    <xdr:colOff>742950</xdr:colOff>
                    <xdr:row>25</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8EC6C-EDA9-4E00-A7E2-510947E167E4}">
  <sheetPr codeName="Sheet5"/>
  <dimension ref="A1:AF77"/>
  <sheetViews>
    <sheetView showGridLines="0" topLeftCell="M3" zoomScaleNormal="100" workbookViewId="0">
      <selection activeCell="R18" sqref="R18"/>
    </sheetView>
  </sheetViews>
  <sheetFormatPr defaultRowHeight="12.75" x14ac:dyDescent="0.2"/>
  <cols>
    <col min="1" max="1" width="16.7109375" customWidth="1"/>
    <col min="2" max="30" width="11.7109375" customWidth="1"/>
    <col min="31" max="32" width="8.7109375" customWidth="1"/>
  </cols>
  <sheetData>
    <row r="1" spans="1:32" x14ac:dyDescent="0.2">
      <c r="A1" s="4" t="s">
        <v>111</v>
      </c>
    </row>
    <row r="2" spans="1:32" x14ac:dyDescent="0.2">
      <c r="A2" s="6"/>
    </row>
    <row r="3" spans="1:32" ht="43.5" customHeight="1" x14ac:dyDescent="0.2">
      <c r="A3" s="975" t="s">
        <v>704</v>
      </c>
      <c r="B3" s="975"/>
      <c r="C3" s="975"/>
      <c r="D3" s="975"/>
      <c r="E3" s="975"/>
      <c r="F3" s="975"/>
      <c r="G3" s="975"/>
      <c r="H3" s="975"/>
      <c r="I3" s="975"/>
      <c r="J3" s="975"/>
      <c r="K3" s="975"/>
      <c r="L3" s="975"/>
      <c r="M3" s="975"/>
    </row>
    <row r="4" spans="1:32" ht="8.25" customHeight="1" x14ac:dyDescent="0.2"/>
    <row r="5" spans="1:32" ht="18" customHeight="1" x14ac:dyDescent="0.25">
      <c r="A5" s="229" t="s">
        <v>80</v>
      </c>
    </row>
    <row r="6" spans="1:32" ht="8.25" customHeight="1" x14ac:dyDescent="0.2"/>
    <row r="7" spans="1:32" x14ac:dyDescent="0.2">
      <c r="A7" t="s">
        <v>81</v>
      </c>
    </row>
    <row r="8" spans="1:32" x14ac:dyDescent="0.2">
      <c r="A8" s="10" t="s">
        <v>761</v>
      </c>
      <c r="B8" s="251"/>
      <c r="C8" s="252"/>
      <c r="D8" s="252"/>
      <c r="E8" s="252"/>
      <c r="F8" s="252"/>
      <c r="G8" s="252"/>
      <c r="H8" s="252"/>
      <c r="I8" s="252"/>
      <c r="J8" s="252"/>
      <c r="K8" s="252"/>
      <c r="L8" s="252"/>
      <c r="M8" s="252"/>
      <c r="N8" s="252"/>
      <c r="O8" s="252"/>
      <c r="P8" s="252"/>
      <c r="Q8" s="252"/>
      <c r="R8" s="252"/>
    </row>
    <row r="9" spans="1:32" x14ac:dyDescent="0.2">
      <c r="A9" s="10" t="s">
        <v>382</v>
      </c>
      <c r="B9" s="233" t="s">
        <v>82</v>
      </c>
      <c r="C9" s="982">
        <v>45108</v>
      </c>
      <c r="D9" s="983"/>
      <c r="E9" s="983"/>
      <c r="F9" s="983"/>
      <c r="G9" s="983"/>
      <c r="H9" s="983"/>
      <c r="I9" s="984"/>
      <c r="J9" s="233" t="s">
        <v>74</v>
      </c>
      <c r="K9" s="976">
        <v>45473</v>
      </c>
      <c r="L9" s="977"/>
      <c r="M9" s="977"/>
      <c r="N9" s="977"/>
      <c r="O9" s="977"/>
      <c r="P9" s="977"/>
      <c r="Q9" s="977"/>
      <c r="R9" s="978"/>
    </row>
    <row r="10" spans="1:32" x14ac:dyDescent="0.2">
      <c r="A10" s="9" t="s">
        <v>75</v>
      </c>
      <c r="B10" s="979" t="s">
        <v>921</v>
      </c>
      <c r="C10" s="962"/>
      <c r="D10" s="962"/>
      <c r="E10" s="962"/>
      <c r="F10" s="962"/>
      <c r="G10" s="962"/>
      <c r="H10" s="962"/>
      <c r="I10" s="962"/>
      <c r="J10" s="962"/>
      <c r="K10" s="962"/>
      <c r="L10" s="962"/>
      <c r="M10" s="962"/>
      <c r="N10" s="962"/>
      <c r="O10" s="962"/>
      <c r="P10" s="962"/>
      <c r="Q10" s="962"/>
      <c r="R10" s="963"/>
    </row>
    <row r="11" spans="1:32" s="236" customFormat="1" ht="24" customHeight="1" x14ac:dyDescent="0.2">
      <c r="A11" s="235"/>
      <c r="B11" s="968" t="s">
        <v>112</v>
      </c>
      <c r="C11" s="969"/>
      <c r="D11" s="969"/>
      <c r="E11" s="969"/>
      <c r="F11" s="969"/>
      <c r="G11" s="969"/>
      <c r="H11" s="973"/>
      <c r="I11" s="968" t="s">
        <v>113</v>
      </c>
      <c r="J11" s="969"/>
      <c r="K11" s="969"/>
      <c r="L11" s="969"/>
      <c r="M11" s="969"/>
      <c r="N11" s="969"/>
      <c r="O11" s="973"/>
      <c r="P11" s="968" t="s">
        <v>114</v>
      </c>
      <c r="Q11" s="969"/>
      <c r="R11" s="969"/>
      <c r="S11" s="969"/>
      <c r="T11" s="969"/>
      <c r="U11" s="969"/>
      <c r="V11" s="973"/>
      <c r="W11" s="985" t="s">
        <v>83</v>
      </c>
      <c r="X11" s="986"/>
      <c r="Y11" s="986"/>
      <c r="Z11" s="986"/>
      <c r="AA11" s="986"/>
      <c r="AB11" s="986"/>
      <c r="AC11" s="986"/>
      <c r="AD11" s="987"/>
    </row>
    <row r="12" spans="1:32" s="236" customFormat="1" ht="36" x14ac:dyDescent="0.2">
      <c r="A12" s="237"/>
      <c r="B12" s="238" t="s">
        <v>91</v>
      </c>
      <c r="C12" s="238" t="s">
        <v>92</v>
      </c>
      <c r="D12" s="238" t="s">
        <v>477</v>
      </c>
      <c r="E12" s="238" t="s">
        <v>531</v>
      </c>
      <c r="F12" s="238" t="s">
        <v>478</v>
      </c>
      <c r="G12" s="238" t="s">
        <v>95</v>
      </c>
      <c r="H12" s="238" t="s">
        <v>94</v>
      </c>
      <c r="I12" s="238" t="s">
        <v>91</v>
      </c>
      <c r="J12" s="238" t="s">
        <v>92</v>
      </c>
      <c r="K12" s="238" t="s">
        <v>477</v>
      </c>
      <c r="L12" s="238" t="s">
        <v>531</v>
      </c>
      <c r="M12" s="238" t="s">
        <v>478</v>
      </c>
      <c r="N12" s="238" t="s">
        <v>95</v>
      </c>
      <c r="O12" s="238" t="s">
        <v>94</v>
      </c>
      <c r="P12" s="238" t="s">
        <v>91</v>
      </c>
      <c r="Q12" s="238" t="s">
        <v>92</v>
      </c>
      <c r="R12" s="238" t="s">
        <v>477</v>
      </c>
      <c r="S12" s="238" t="s">
        <v>531</v>
      </c>
      <c r="T12" s="238" t="s">
        <v>478</v>
      </c>
      <c r="U12" s="238" t="s">
        <v>93</v>
      </c>
      <c r="V12" s="238" t="s">
        <v>94</v>
      </c>
      <c r="W12" s="238" t="s">
        <v>91</v>
      </c>
      <c r="X12" s="238" t="s">
        <v>92</v>
      </c>
      <c r="Y12" s="238" t="s">
        <v>477</v>
      </c>
      <c r="Z12" s="238" t="s">
        <v>531</v>
      </c>
      <c r="AA12" s="238" t="s">
        <v>478</v>
      </c>
      <c r="AB12" s="238" t="s">
        <v>95</v>
      </c>
      <c r="AC12" s="238" t="s">
        <v>94</v>
      </c>
      <c r="AD12" s="238" t="s">
        <v>83</v>
      </c>
    </row>
    <row r="13" spans="1:32" x14ac:dyDescent="0.2">
      <c r="A13" s="884" t="s">
        <v>476</v>
      </c>
      <c r="B13" s="17">
        <v>381</v>
      </c>
      <c r="C13" s="17">
        <v>612</v>
      </c>
      <c r="D13" s="243"/>
      <c r="E13" s="243"/>
      <c r="F13" s="243"/>
      <c r="G13" s="243"/>
      <c r="H13" s="17">
        <v>3</v>
      </c>
      <c r="I13" s="17">
        <v>59</v>
      </c>
      <c r="J13" s="17">
        <v>100</v>
      </c>
      <c r="K13" s="243"/>
      <c r="L13" s="243"/>
      <c r="M13" s="243"/>
      <c r="N13" s="243"/>
      <c r="O13" s="17">
        <v>0</v>
      </c>
      <c r="P13" s="17">
        <v>44</v>
      </c>
      <c r="Q13" s="17">
        <v>86</v>
      </c>
      <c r="R13" s="243"/>
      <c r="S13" s="243"/>
      <c r="T13" s="243"/>
      <c r="U13" s="243"/>
      <c r="V13" s="17">
        <v>2</v>
      </c>
      <c r="W13" s="58">
        <f t="shared" ref="W13:W23" si="0">+B13+I13+P13</f>
        <v>484</v>
      </c>
      <c r="X13" s="58">
        <f t="shared" ref="X13:X23" si="1">+C13+J13+Q13</f>
        <v>798</v>
      </c>
      <c r="Y13" s="841"/>
      <c r="Z13" s="841"/>
      <c r="AA13" s="841"/>
      <c r="AB13" s="841"/>
      <c r="AC13" s="58">
        <f t="shared" ref="AC13:AC23" si="2">+H13+O13+V13</f>
        <v>5</v>
      </c>
      <c r="AD13" s="58">
        <f>SUM(W13:X13, AC13)</f>
        <v>1287</v>
      </c>
      <c r="AE13" s="253"/>
      <c r="AF13" s="254"/>
    </row>
    <row r="14" spans="1:32" x14ac:dyDescent="0.2">
      <c r="A14" s="884" t="s">
        <v>475</v>
      </c>
      <c r="B14" s="17">
        <v>3347</v>
      </c>
      <c r="C14" s="17">
        <v>4876</v>
      </c>
      <c r="D14" s="17"/>
      <c r="E14" s="17"/>
      <c r="F14" s="17"/>
      <c r="G14" s="17"/>
      <c r="H14" s="17">
        <v>13</v>
      </c>
      <c r="I14" s="17">
        <v>591</v>
      </c>
      <c r="J14" s="17">
        <v>749</v>
      </c>
      <c r="K14" s="17"/>
      <c r="L14" s="17"/>
      <c r="M14" s="17"/>
      <c r="N14" s="17"/>
      <c r="O14" s="17">
        <v>4</v>
      </c>
      <c r="P14" s="17">
        <v>594</v>
      </c>
      <c r="Q14" s="17">
        <v>836</v>
      </c>
      <c r="R14" s="17"/>
      <c r="S14" s="17"/>
      <c r="T14" s="17"/>
      <c r="U14" s="17"/>
      <c r="V14" s="17">
        <v>18</v>
      </c>
      <c r="W14" s="58">
        <f t="shared" si="0"/>
        <v>4532</v>
      </c>
      <c r="X14" s="58">
        <f t="shared" si="1"/>
        <v>6461</v>
      </c>
      <c r="Y14" s="58">
        <f t="shared" ref="Y14:Y23" si="3">+D14+K14+R14</f>
        <v>0</v>
      </c>
      <c r="Z14" s="58">
        <f t="shared" ref="Z14:Z23" si="4">+E14+L14+S14</f>
        <v>0</v>
      </c>
      <c r="AA14" s="58">
        <f t="shared" ref="AA14:AA23" si="5">+F14+M14+T14</f>
        <v>0</v>
      </c>
      <c r="AB14" s="58">
        <f t="shared" ref="AB14:AB23" si="6">+G14+N14+U14</f>
        <v>0</v>
      </c>
      <c r="AC14" s="58">
        <f t="shared" si="2"/>
        <v>35</v>
      </c>
      <c r="AD14" s="58">
        <f t="shared" ref="AD14:AD23" si="7">SUM(W14:AC14)</f>
        <v>11028</v>
      </c>
      <c r="AE14" s="253"/>
      <c r="AF14" s="254"/>
    </row>
    <row r="15" spans="1:32" x14ac:dyDescent="0.2">
      <c r="A15" s="9" t="s">
        <v>96</v>
      </c>
      <c r="B15" s="17">
        <v>4004</v>
      </c>
      <c r="C15" s="17">
        <v>3579</v>
      </c>
      <c r="D15" s="17"/>
      <c r="E15" s="17"/>
      <c r="F15" s="17"/>
      <c r="G15" s="17"/>
      <c r="H15" s="17">
        <v>17</v>
      </c>
      <c r="I15" s="17">
        <v>841</v>
      </c>
      <c r="J15" s="17">
        <v>548</v>
      </c>
      <c r="K15" s="17"/>
      <c r="L15" s="17"/>
      <c r="M15" s="17"/>
      <c r="N15" s="17"/>
      <c r="O15" s="17">
        <v>4</v>
      </c>
      <c r="P15" s="17">
        <v>573</v>
      </c>
      <c r="Q15" s="17">
        <v>491</v>
      </c>
      <c r="R15" s="17"/>
      <c r="S15" s="17"/>
      <c r="T15" s="17"/>
      <c r="U15" s="17"/>
      <c r="V15" s="17">
        <v>10</v>
      </c>
      <c r="W15" s="58">
        <f t="shared" si="0"/>
        <v>5418</v>
      </c>
      <c r="X15" s="58">
        <f t="shared" si="1"/>
        <v>4618</v>
      </c>
      <c r="Y15" s="58">
        <f t="shared" si="3"/>
        <v>0</v>
      </c>
      <c r="Z15" s="58">
        <f t="shared" si="4"/>
        <v>0</v>
      </c>
      <c r="AA15" s="58">
        <f t="shared" si="5"/>
        <v>0</v>
      </c>
      <c r="AB15" s="58">
        <f t="shared" si="6"/>
        <v>0</v>
      </c>
      <c r="AC15" s="58">
        <f t="shared" si="2"/>
        <v>31</v>
      </c>
      <c r="AD15" s="58">
        <f t="shared" si="7"/>
        <v>10067</v>
      </c>
      <c r="AE15" s="253"/>
      <c r="AF15" s="254"/>
    </row>
    <row r="16" spans="1:32" x14ac:dyDescent="0.2">
      <c r="A16" s="9" t="s">
        <v>97</v>
      </c>
      <c r="B16" s="17">
        <v>1383</v>
      </c>
      <c r="C16" s="17">
        <v>961</v>
      </c>
      <c r="D16" s="17"/>
      <c r="E16" s="17"/>
      <c r="F16" s="17"/>
      <c r="G16" s="17"/>
      <c r="H16" s="17">
        <v>14</v>
      </c>
      <c r="I16" s="17">
        <v>198</v>
      </c>
      <c r="J16" s="17">
        <v>130</v>
      </c>
      <c r="K16" s="17"/>
      <c r="L16" s="17"/>
      <c r="M16" s="17"/>
      <c r="N16" s="17"/>
      <c r="O16" s="17">
        <v>4</v>
      </c>
      <c r="P16" s="17">
        <v>209</v>
      </c>
      <c r="Q16" s="17">
        <v>167</v>
      </c>
      <c r="R16" s="17"/>
      <c r="S16" s="17"/>
      <c r="T16" s="17"/>
      <c r="U16" s="17"/>
      <c r="V16" s="17">
        <v>1</v>
      </c>
      <c r="W16" s="58">
        <f t="shared" si="0"/>
        <v>1790</v>
      </c>
      <c r="X16" s="58">
        <f t="shared" si="1"/>
        <v>1258</v>
      </c>
      <c r="Y16" s="58">
        <f t="shared" si="3"/>
        <v>0</v>
      </c>
      <c r="Z16" s="58">
        <f t="shared" si="4"/>
        <v>0</v>
      </c>
      <c r="AA16" s="58">
        <f t="shared" si="5"/>
        <v>0</v>
      </c>
      <c r="AB16" s="58">
        <f t="shared" si="6"/>
        <v>0</v>
      </c>
      <c r="AC16" s="58">
        <f t="shared" si="2"/>
        <v>19</v>
      </c>
      <c r="AD16" s="58">
        <f t="shared" si="7"/>
        <v>3067</v>
      </c>
      <c r="AE16" s="253"/>
      <c r="AF16" s="254"/>
    </row>
    <row r="17" spans="1:32" x14ac:dyDescent="0.2">
      <c r="A17" s="9" t="s">
        <v>98</v>
      </c>
      <c r="B17" s="17">
        <v>1277</v>
      </c>
      <c r="C17" s="17">
        <v>1119</v>
      </c>
      <c r="D17" s="17"/>
      <c r="E17" s="17"/>
      <c r="F17" s="17"/>
      <c r="G17" s="17"/>
      <c r="H17" s="17">
        <v>11</v>
      </c>
      <c r="I17" s="17">
        <v>106</v>
      </c>
      <c r="J17" s="17">
        <v>98</v>
      </c>
      <c r="K17" s="17"/>
      <c r="L17" s="17"/>
      <c r="M17" s="17"/>
      <c r="N17" s="17"/>
      <c r="O17" s="17">
        <v>1</v>
      </c>
      <c r="P17" s="17">
        <v>228</v>
      </c>
      <c r="Q17" s="17">
        <v>228</v>
      </c>
      <c r="R17" s="17"/>
      <c r="S17" s="17"/>
      <c r="T17" s="17"/>
      <c r="U17" s="17"/>
      <c r="V17" s="17">
        <v>3</v>
      </c>
      <c r="W17" s="58">
        <f t="shared" si="0"/>
        <v>1611</v>
      </c>
      <c r="X17" s="58">
        <f t="shared" si="1"/>
        <v>1445</v>
      </c>
      <c r="Y17" s="58">
        <f t="shared" si="3"/>
        <v>0</v>
      </c>
      <c r="Z17" s="58">
        <f t="shared" si="4"/>
        <v>0</v>
      </c>
      <c r="AA17" s="58">
        <f t="shared" si="5"/>
        <v>0</v>
      </c>
      <c r="AB17" s="58">
        <f t="shared" si="6"/>
        <v>0</v>
      </c>
      <c r="AC17" s="58">
        <f t="shared" si="2"/>
        <v>15</v>
      </c>
      <c r="AD17" s="58">
        <f t="shared" si="7"/>
        <v>3071</v>
      </c>
      <c r="AE17" s="253"/>
      <c r="AF17" s="254"/>
    </row>
    <row r="18" spans="1:32" x14ac:dyDescent="0.2">
      <c r="A18" s="9" t="s">
        <v>99</v>
      </c>
      <c r="B18" s="17">
        <v>8040</v>
      </c>
      <c r="C18" s="17">
        <v>7037</v>
      </c>
      <c r="D18" s="17"/>
      <c r="E18" s="17"/>
      <c r="F18" s="17"/>
      <c r="G18" s="17"/>
      <c r="H18" s="17">
        <v>24</v>
      </c>
      <c r="I18" s="17">
        <v>394</v>
      </c>
      <c r="J18" s="17">
        <v>416</v>
      </c>
      <c r="K18" s="17"/>
      <c r="L18" s="17"/>
      <c r="M18" s="17"/>
      <c r="N18" s="17"/>
      <c r="O18" s="17">
        <v>1</v>
      </c>
      <c r="P18" s="17">
        <v>1033</v>
      </c>
      <c r="Q18" s="17">
        <v>1270</v>
      </c>
      <c r="R18" s="17"/>
      <c r="S18" s="17"/>
      <c r="T18" s="17"/>
      <c r="U18" s="17"/>
      <c r="V18" s="17">
        <v>9</v>
      </c>
      <c r="W18" s="58">
        <f t="shared" si="0"/>
        <v>9467</v>
      </c>
      <c r="X18" s="58">
        <f t="shared" si="1"/>
        <v>8723</v>
      </c>
      <c r="Y18" s="58">
        <f t="shared" si="3"/>
        <v>0</v>
      </c>
      <c r="Z18" s="58">
        <f t="shared" si="4"/>
        <v>0</v>
      </c>
      <c r="AA18" s="58">
        <f t="shared" si="5"/>
        <v>0</v>
      </c>
      <c r="AB18" s="58">
        <f t="shared" si="6"/>
        <v>0</v>
      </c>
      <c r="AC18" s="58">
        <f t="shared" si="2"/>
        <v>34</v>
      </c>
      <c r="AD18" s="58">
        <f t="shared" si="7"/>
        <v>18224</v>
      </c>
      <c r="AE18" s="253"/>
      <c r="AF18" s="254"/>
    </row>
    <row r="19" spans="1:32" x14ac:dyDescent="0.2">
      <c r="A19" s="9" t="s">
        <v>100</v>
      </c>
      <c r="B19" s="17">
        <v>6777</v>
      </c>
      <c r="C19" s="17">
        <v>4909</v>
      </c>
      <c r="D19" s="17"/>
      <c r="E19" s="17"/>
      <c r="F19" s="17"/>
      <c r="G19" s="17"/>
      <c r="H19" s="17">
        <v>4</v>
      </c>
      <c r="I19" s="17">
        <v>209</v>
      </c>
      <c r="J19" s="17">
        <v>180</v>
      </c>
      <c r="K19" s="17"/>
      <c r="L19" s="17"/>
      <c r="M19" s="17"/>
      <c r="N19" s="17"/>
      <c r="O19" s="17">
        <v>0</v>
      </c>
      <c r="P19" s="17">
        <v>661</v>
      </c>
      <c r="Q19" s="17">
        <v>625</v>
      </c>
      <c r="R19" s="17"/>
      <c r="S19" s="17"/>
      <c r="T19" s="17"/>
      <c r="U19" s="17"/>
      <c r="V19" s="17">
        <v>3</v>
      </c>
      <c r="W19" s="58">
        <f t="shared" si="0"/>
        <v>7647</v>
      </c>
      <c r="X19" s="58">
        <f t="shared" si="1"/>
        <v>5714</v>
      </c>
      <c r="Y19" s="58">
        <f t="shared" si="3"/>
        <v>0</v>
      </c>
      <c r="Z19" s="58">
        <f t="shared" si="4"/>
        <v>0</v>
      </c>
      <c r="AA19" s="58">
        <f t="shared" si="5"/>
        <v>0</v>
      </c>
      <c r="AB19" s="58">
        <f t="shared" si="6"/>
        <v>0</v>
      </c>
      <c r="AC19" s="58">
        <f t="shared" si="2"/>
        <v>7</v>
      </c>
      <c r="AD19" s="58">
        <f t="shared" si="7"/>
        <v>13368</v>
      </c>
      <c r="AE19" s="253"/>
      <c r="AF19" s="254"/>
    </row>
    <row r="20" spans="1:32" x14ac:dyDescent="0.2">
      <c r="A20" s="9" t="s">
        <v>101</v>
      </c>
      <c r="B20" s="17">
        <v>1396</v>
      </c>
      <c r="C20" s="17">
        <v>685</v>
      </c>
      <c r="D20" s="17"/>
      <c r="E20" s="17"/>
      <c r="F20" s="17"/>
      <c r="G20" s="17"/>
      <c r="H20" s="17">
        <v>1</v>
      </c>
      <c r="I20" s="17">
        <v>33</v>
      </c>
      <c r="J20" s="17">
        <v>16</v>
      </c>
      <c r="K20" s="17"/>
      <c r="L20" s="17"/>
      <c r="M20" s="17"/>
      <c r="N20" s="17"/>
      <c r="O20" s="17">
        <v>0</v>
      </c>
      <c r="P20" s="17">
        <v>118</v>
      </c>
      <c r="Q20" s="17">
        <v>75</v>
      </c>
      <c r="R20" s="17"/>
      <c r="S20" s="17"/>
      <c r="T20" s="17"/>
      <c r="U20" s="17"/>
      <c r="V20" s="17">
        <v>1</v>
      </c>
      <c r="W20" s="58">
        <f t="shared" si="0"/>
        <v>1547</v>
      </c>
      <c r="X20" s="58">
        <f t="shared" si="1"/>
        <v>776</v>
      </c>
      <c r="Y20" s="58">
        <f t="shared" si="3"/>
        <v>0</v>
      </c>
      <c r="Z20" s="58">
        <f t="shared" si="4"/>
        <v>0</v>
      </c>
      <c r="AA20" s="58">
        <f t="shared" si="5"/>
        <v>0</v>
      </c>
      <c r="AB20" s="58">
        <f t="shared" si="6"/>
        <v>0</v>
      </c>
      <c r="AC20" s="58">
        <f t="shared" si="2"/>
        <v>2</v>
      </c>
      <c r="AD20" s="58">
        <f t="shared" si="7"/>
        <v>2325</v>
      </c>
      <c r="AE20" s="253"/>
      <c r="AF20" s="254"/>
    </row>
    <row r="21" spans="1:32" x14ac:dyDescent="0.2">
      <c r="A21" s="9" t="s">
        <v>105</v>
      </c>
      <c r="B21" s="17">
        <v>323</v>
      </c>
      <c r="C21" s="17">
        <v>129</v>
      </c>
      <c r="D21" s="17"/>
      <c r="E21" s="17"/>
      <c r="F21" s="17"/>
      <c r="G21" s="17"/>
      <c r="H21" s="17">
        <v>0</v>
      </c>
      <c r="I21" s="17">
        <v>4</v>
      </c>
      <c r="J21" s="17">
        <v>1</v>
      </c>
      <c r="K21" s="17"/>
      <c r="L21" s="17"/>
      <c r="M21" s="17"/>
      <c r="N21" s="17"/>
      <c r="O21" s="17">
        <v>0</v>
      </c>
      <c r="P21" s="17">
        <v>31</v>
      </c>
      <c r="Q21" s="17">
        <v>26</v>
      </c>
      <c r="R21" s="17"/>
      <c r="S21" s="17"/>
      <c r="T21" s="17"/>
      <c r="U21" s="17"/>
      <c r="V21" s="17">
        <v>1</v>
      </c>
      <c r="W21" s="58">
        <f t="shared" si="0"/>
        <v>358</v>
      </c>
      <c r="X21" s="58">
        <f t="shared" si="1"/>
        <v>156</v>
      </c>
      <c r="Y21" s="58">
        <f t="shared" si="3"/>
        <v>0</v>
      </c>
      <c r="Z21" s="58">
        <f t="shared" si="4"/>
        <v>0</v>
      </c>
      <c r="AA21" s="58">
        <f t="shared" si="5"/>
        <v>0</v>
      </c>
      <c r="AB21" s="58">
        <f t="shared" si="6"/>
        <v>0</v>
      </c>
      <c r="AC21" s="58">
        <f t="shared" si="2"/>
        <v>1</v>
      </c>
      <c r="AD21" s="58">
        <f t="shared" si="7"/>
        <v>515</v>
      </c>
      <c r="AE21" s="253"/>
      <c r="AF21" s="254"/>
    </row>
    <row r="22" spans="1:32" x14ac:dyDescent="0.2">
      <c r="A22" s="9" t="s">
        <v>94</v>
      </c>
      <c r="B22" s="17">
        <v>0</v>
      </c>
      <c r="C22" s="17">
        <v>3</v>
      </c>
      <c r="D22" s="17"/>
      <c r="E22" s="17"/>
      <c r="F22" s="17"/>
      <c r="G22" s="17"/>
      <c r="H22" s="17">
        <v>0</v>
      </c>
      <c r="I22" s="17">
        <v>0</v>
      </c>
      <c r="J22" s="17">
        <v>0</v>
      </c>
      <c r="K22" s="17"/>
      <c r="L22" s="17"/>
      <c r="M22" s="17"/>
      <c r="N22" s="17"/>
      <c r="O22" s="17">
        <v>0</v>
      </c>
      <c r="P22" s="17">
        <v>0</v>
      </c>
      <c r="Q22" s="17">
        <v>0</v>
      </c>
      <c r="R22" s="17"/>
      <c r="S22" s="17"/>
      <c r="T22" s="17"/>
      <c r="U22" s="17"/>
      <c r="V22" s="17">
        <v>0</v>
      </c>
      <c r="W22" s="58">
        <f t="shared" si="0"/>
        <v>0</v>
      </c>
      <c r="X22" s="58">
        <f t="shared" si="1"/>
        <v>3</v>
      </c>
      <c r="Y22" s="58">
        <f t="shared" si="3"/>
        <v>0</v>
      </c>
      <c r="Z22" s="58">
        <f t="shared" si="4"/>
        <v>0</v>
      </c>
      <c r="AA22" s="58">
        <f t="shared" si="5"/>
        <v>0</v>
      </c>
      <c r="AB22" s="58">
        <f t="shared" si="6"/>
        <v>0</v>
      </c>
      <c r="AC22" s="58">
        <f t="shared" si="2"/>
        <v>0</v>
      </c>
      <c r="AD22" s="58">
        <f t="shared" si="7"/>
        <v>3</v>
      </c>
      <c r="AE22" s="253"/>
      <c r="AF22" s="254"/>
    </row>
    <row r="23" spans="1:32" x14ac:dyDescent="0.2">
      <c r="A23" s="242" t="s">
        <v>83</v>
      </c>
      <c r="B23" s="189">
        <f>SUM(B13:B22)</f>
        <v>26928</v>
      </c>
      <c r="C23" s="189">
        <f>SUM(C13:C22)</f>
        <v>23910</v>
      </c>
      <c r="D23" s="189">
        <f>SUM(D14:D22)</f>
        <v>0</v>
      </c>
      <c r="E23" s="189">
        <f>SUM(E14:E22)</f>
        <v>0</v>
      </c>
      <c r="F23" s="189">
        <f>SUM(F14:F22)</f>
        <v>0</v>
      </c>
      <c r="G23" s="189">
        <f>SUM(G14:G22)</f>
        <v>0</v>
      </c>
      <c r="H23" s="189">
        <f>SUM(H13:H22)</f>
        <v>87</v>
      </c>
      <c r="I23" s="189">
        <f>SUM(I13:I22)</f>
        <v>2435</v>
      </c>
      <c r="J23" s="189">
        <f>SUM(J13:J22)</f>
        <v>2238</v>
      </c>
      <c r="K23" s="189">
        <f>SUM(K14:K22)</f>
        <v>0</v>
      </c>
      <c r="L23" s="189">
        <f>SUM(L14:L22)</f>
        <v>0</v>
      </c>
      <c r="M23" s="189">
        <f>SUM(M14:M22)</f>
        <v>0</v>
      </c>
      <c r="N23" s="189">
        <f>SUM(N14:N22)</f>
        <v>0</v>
      </c>
      <c r="O23" s="189">
        <f>SUM(O13:O22)</f>
        <v>14</v>
      </c>
      <c r="P23" s="189">
        <f>SUM(P13:P22)</f>
        <v>3491</v>
      </c>
      <c r="Q23" s="189">
        <f>SUM(Q13:Q22)</f>
        <v>3804</v>
      </c>
      <c r="R23" s="189">
        <f>SUM(R14:R22)</f>
        <v>0</v>
      </c>
      <c r="S23" s="189">
        <f>SUM(S14:S22)</f>
        <v>0</v>
      </c>
      <c r="T23" s="189">
        <f>SUM(T14:T22)</f>
        <v>0</v>
      </c>
      <c r="U23" s="189">
        <f>SUM(U14:U22)</f>
        <v>0</v>
      </c>
      <c r="V23" s="189">
        <f>SUM(V13:V22)</f>
        <v>48</v>
      </c>
      <c r="W23" s="58">
        <f t="shared" si="0"/>
        <v>32854</v>
      </c>
      <c r="X23" s="58">
        <f t="shared" si="1"/>
        <v>29952</v>
      </c>
      <c r="Y23" s="58">
        <f t="shared" si="3"/>
        <v>0</v>
      </c>
      <c r="Z23" s="58">
        <f t="shared" si="4"/>
        <v>0</v>
      </c>
      <c r="AA23" s="58">
        <f t="shared" si="5"/>
        <v>0</v>
      </c>
      <c r="AB23" s="58">
        <f t="shared" si="6"/>
        <v>0</v>
      </c>
      <c r="AC23" s="58">
        <f t="shared" si="2"/>
        <v>149</v>
      </c>
      <c r="AD23" s="58">
        <f t="shared" si="7"/>
        <v>62955</v>
      </c>
      <c r="AE23" s="253"/>
      <c r="AF23" s="254"/>
    </row>
    <row r="24" spans="1:32" x14ac:dyDescent="0.2">
      <c r="A24" s="10" t="s">
        <v>108</v>
      </c>
      <c r="B24" s="119"/>
      <c r="C24" s="243"/>
      <c r="D24" s="17"/>
      <c r="E24" s="17"/>
      <c r="F24" s="17"/>
      <c r="G24" s="17"/>
      <c r="H24" s="17"/>
      <c r="I24" s="17"/>
      <c r="J24" s="243"/>
      <c r="K24" s="17"/>
      <c r="L24" s="17"/>
      <c r="M24" s="17"/>
      <c r="N24" s="17"/>
      <c r="O24" s="17"/>
      <c r="P24" s="17"/>
      <c r="Q24" s="243"/>
      <c r="R24" s="17"/>
      <c r="S24" s="17"/>
      <c r="T24" s="17"/>
      <c r="U24" s="17"/>
      <c r="V24" s="17"/>
      <c r="W24" s="255">
        <f>+B24+I24+P24</f>
        <v>0</v>
      </c>
      <c r="X24" s="256"/>
      <c r="Y24" s="255">
        <f>+D24+K24+R24</f>
        <v>0</v>
      </c>
      <c r="Z24" s="255">
        <f>+E24+L24+S24</f>
        <v>0</v>
      </c>
      <c r="AA24" s="255">
        <f>+F24+M24+T24</f>
        <v>0</v>
      </c>
      <c r="AB24" s="255">
        <f>+G24+N24+U24</f>
        <v>0</v>
      </c>
      <c r="AC24" s="255">
        <f>+H24+O24+V24</f>
        <v>0</v>
      </c>
      <c r="AD24" s="255">
        <f>SUM(W24, Y24:AC24)</f>
        <v>0</v>
      </c>
    </row>
    <row r="25" spans="1:32" ht="24" x14ac:dyDescent="0.2">
      <c r="A25" s="248" t="s">
        <v>613</v>
      </c>
      <c r="B25" s="988"/>
      <c r="C25" s="988"/>
      <c r="D25" s="988"/>
      <c r="E25" s="988"/>
      <c r="F25" s="988"/>
      <c r="G25" s="988"/>
      <c r="H25" s="988"/>
      <c r="I25" s="988"/>
      <c r="J25" s="988"/>
      <c r="K25" s="988"/>
      <c r="L25" s="988"/>
      <c r="M25" s="988"/>
      <c r="N25" s="988"/>
      <c r="O25" s="988"/>
      <c r="P25" s="988"/>
      <c r="Q25" s="988"/>
      <c r="R25" s="989"/>
    </row>
    <row r="26" spans="1:32" ht="24" x14ac:dyDescent="0.2">
      <c r="A26" s="248" t="s">
        <v>724</v>
      </c>
      <c r="B26" s="988"/>
      <c r="C26" s="988"/>
      <c r="D26" s="988"/>
      <c r="E26" s="988"/>
      <c r="F26" s="988"/>
      <c r="G26" s="988"/>
      <c r="H26" s="988"/>
      <c r="I26" s="988"/>
      <c r="J26" s="988"/>
      <c r="K26" s="988"/>
      <c r="L26" s="988"/>
      <c r="M26" s="988"/>
      <c r="N26" s="988"/>
      <c r="O26" s="988"/>
      <c r="P26" s="988"/>
      <c r="Q26" s="988"/>
      <c r="R26" s="989"/>
    </row>
    <row r="27" spans="1:32" ht="24" x14ac:dyDescent="0.2">
      <c r="A27" s="248" t="s">
        <v>492</v>
      </c>
      <c r="B27" s="988"/>
      <c r="C27" s="988"/>
      <c r="D27" s="988"/>
      <c r="E27" s="988"/>
      <c r="F27" s="988"/>
      <c r="G27" s="988"/>
      <c r="H27" s="988"/>
      <c r="I27" s="988"/>
      <c r="J27" s="988"/>
      <c r="K27" s="988"/>
      <c r="L27" s="988"/>
      <c r="M27" s="988"/>
      <c r="N27" s="988"/>
      <c r="O27" s="988"/>
      <c r="P27" s="988"/>
      <c r="Q27" s="988"/>
      <c r="R27" s="989"/>
    </row>
    <row r="28" spans="1:32" ht="24" x14ac:dyDescent="0.2">
      <c r="A28" s="248" t="s">
        <v>110</v>
      </c>
      <c r="B28" s="988" t="s">
        <v>923</v>
      </c>
      <c r="C28" s="988"/>
      <c r="D28" s="988"/>
      <c r="E28" s="988"/>
      <c r="F28" s="988"/>
      <c r="G28" s="988"/>
      <c r="H28" s="988"/>
      <c r="I28" s="988"/>
      <c r="J28" s="988"/>
      <c r="K28" s="988"/>
      <c r="L28" s="988"/>
      <c r="M28" s="988"/>
      <c r="N28" s="988"/>
      <c r="O28" s="988"/>
      <c r="P28" s="988"/>
      <c r="Q28" s="988"/>
      <c r="R28" s="989"/>
    </row>
    <row r="29" spans="1:32" x14ac:dyDescent="0.2">
      <c r="A29" s="257"/>
    </row>
    <row r="30" spans="1:32" x14ac:dyDescent="0.2">
      <c r="A30" s="257"/>
    </row>
    <row r="31" spans="1:32" x14ac:dyDescent="0.2">
      <c r="A31" s="257"/>
    </row>
    <row r="32" spans="1:32" x14ac:dyDescent="0.2">
      <c r="A32" s="257"/>
    </row>
    <row r="33" spans="1:1" x14ac:dyDescent="0.2">
      <c r="A33" s="257"/>
    </row>
    <row r="34" spans="1:1" x14ac:dyDescent="0.2">
      <c r="A34" s="257"/>
    </row>
    <row r="35" spans="1:1" x14ac:dyDescent="0.2">
      <c r="A35" s="257"/>
    </row>
    <row r="36" spans="1:1" x14ac:dyDescent="0.2">
      <c r="A36" s="257"/>
    </row>
    <row r="37" spans="1:1" x14ac:dyDescent="0.2">
      <c r="A37" s="257"/>
    </row>
    <row r="38" spans="1:1" x14ac:dyDescent="0.2">
      <c r="A38" s="257"/>
    </row>
    <row r="39" spans="1:1" x14ac:dyDescent="0.2">
      <c r="A39" s="257"/>
    </row>
    <row r="40" spans="1:1" x14ac:dyDescent="0.2">
      <c r="A40" s="257"/>
    </row>
    <row r="41" spans="1:1" x14ac:dyDescent="0.2">
      <c r="A41" s="257"/>
    </row>
    <row r="42" spans="1:1" x14ac:dyDescent="0.2">
      <c r="A42" s="257"/>
    </row>
    <row r="43" spans="1:1" x14ac:dyDescent="0.2">
      <c r="A43" s="257"/>
    </row>
    <row r="44" spans="1:1" x14ac:dyDescent="0.2">
      <c r="A44" s="257"/>
    </row>
    <row r="45" spans="1:1" x14ac:dyDescent="0.2">
      <c r="A45" s="257"/>
    </row>
    <row r="46" spans="1:1" x14ac:dyDescent="0.2">
      <c r="A46" s="257"/>
    </row>
    <row r="47" spans="1:1" x14ac:dyDescent="0.2">
      <c r="A47" s="257"/>
    </row>
    <row r="48" spans="1:1" x14ac:dyDescent="0.2">
      <c r="A48" s="257"/>
    </row>
    <row r="49" spans="1:1" x14ac:dyDescent="0.2">
      <c r="A49" s="257"/>
    </row>
    <row r="50" spans="1:1" x14ac:dyDescent="0.2">
      <c r="A50" s="257"/>
    </row>
    <row r="51" spans="1:1" x14ac:dyDescent="0.2">
      <c r="A51" s="257"/>
    </row>
    <row r="52" spans="1:1" x14ac:dyDescent="0.2">
      <c r="A52" s="257"/>
    </row>
    <row r="53" spans="1:1" x14ac:dyDescent="0.2">
      <c r="A53" s="257"/>
    </row>
    <row r="54" spans="1:1" x14ac:dyDescent="0.2">
      <c r="A54" s="257"/>
    </row>
    <row r="55" spans="1:1" x14ac:dyDescent="0.2">
      <c r="A55" s="258"/>
    </row>
    <row r="56" spans="1:1" x14ac:dyDescent="0.2">
      <c r="A56" s="258"/>
    </row>
    <row r="57" spans="1:1" x14ac:dyDescent="0.2">
      <c r="A57" s="258"/>
    </row>
    <row r="58" spans="1:1" x14ac:dyDescent="0.2">
      <c r="A58" s="258"/>
    </row>
    <row r="59" spans="1:1" x14ac:dyDescent="0.2">
      <c r="A59" s="258"/>
    </row>
    <row r="60" spans="1:1" x14ac:dyDescent="0.2">
      <c r="A60" s="258"/>
    </row>
    <row r="61" spans="1:1" x14ac:dyDescent="0.2">
      <c r="A61" s="258"/>
    </row>
    <row r="62" spans="1:1" x14ac:dyDescent="0.2">
      <c r="A62" s="258"/>
    </row>
    <row r="63" spans="1:1" x14ac:dyDescent="0.2">
      <c r="A63" s="258"/>
    </row>
    <row r="64" spans="1:1" x14ac:dyDescent="0.2">
      <c r="A64" s="258"/>
    </row>
    <row r="65" spans="1:1" x14ac:dyDescent="0.2">
      <c r="A65" s="258"/>
    </row>
    <row r="66" spans="1:1" x14ac:dyDescent="0.2">
      <c r="A66" s="258"/>
    </row>
    <row r="67" spans="1:1" x14ac:dyDescent="0.2">
      <c r="A67" s="258"/>
    </row>
    <row r="68" spans="1:1" x14ac:dyDescent="0.2">
      <c r="A68" s="258"/>
    </row>
    <row r="69" spans="1:1" x14ac:dyDescent="0.2">
      <c r="A69" s="258"/>
    </row>
    <row r="70" spans="1:1" x14ac:dyDescent="0.2">
      <c r="A70" s="258"/>
    </row>
    <row r="71" spans="1:1" x14ac:dyDescent="0.2">
      <c r="A71" s="258"/>
    </row>
    <row r="72" spans="1:1" x14ac:dyDescent="0.2">
      <c r="A72" s="258"/>
    </row>
    <row r="73" spans="1:1" x14ac:dyDescent="0.2">
      <c r="A73" s="258"/>
    </row>
    <row r="74" spans="1:1" x14ac:dyDescent="0.2">
      <c r="A74" s="258"/>
    </row>
    <row r="75" spans="1:1" x14ac:dyDescent="0.2">
      <c r="A75" s="258"/>
    </row>
    <row r="76" spans="1:1" x14ac:dyDescent="0.2">
      <c r="A76" s="258"/>
    </row>
    <row r="77" spans="1:1" x14ac:dyDescent="0.2">
      <c r="A77" s="258"/>
    </row>
  </sheetData>
  <mergeCells count="12">
    <mergeCell ref="B25:R25"/>
    <mergeCell ref="B26:R26"/>
    <mergeCell ref="B27:R27"/>
    <mergeCell ref="B28:R28"/>
    <mergeCell ref="B11:H11"/>
    <mergeCell ref="I11:O11"/>
    <mergeCell ref="P11:V11"/>
    <mergeCell ref="A3:M3"/>
    <mergeCell ref="C9:I9"/>
    <mergeCell ref="K9:R9"/>
    <mergeCell ref="B10:R10"/>
    <mergeCell ref="W11:AD11"/>
  </mergeCells>
  <conditionalFormatting sqref="B23:B24">
    <cfRule type="cellIs" dxfId="514" priority="55" stopIfTrue="1" operator="greaterThan">
      <formula>"Totalf"</formula>
    </cfRule>
  </conditionalFormatting>
  <conditionalFormatting sqref="W13">
    <cfRule type="cellIs" dxfId="513" priority="97" stopIfTrue="1" operator="notEqual">
      <formula>totalf_2_1</formula>
    </cfRule>
  </conditionalFormatting>
  <conditionalFormatting sqref="W14">
    <cfRule type="cellIs" dxfId="512" priority="43" stopIfTrue="1" operator="notEqual">
      <formula>totalf_2_10</formula>
    </cfRule>
  </conditionalFormatting>
  <conditionalFormatting sqref="W15">
    <cfRule type="cellIs" dxfId="511" priority="93" stopIfTrue="1" operator="notEqual">
      <formula>totalf_2_2</formula>
    </cfRule>
  </conditionalFormatting>
  <conditionalFormatting sqref="W16">
    <cfRule type="cellIs" dxfId="510" priority="89" stopIfTrue="1" operator="notEqual">
      <formula>totalf_2_3</formula>
    </cfRule>
  </conditionalFormatting>
  <conditionalFormatting sqref="W17">
    <cfRule type="cellIs" dxfId="509" priority="85" stopIfTrue="1" operator="notEqual">
      <formula>totalf_2_8</formula>
    </cfRule>
  </conditionalFormatting>
  <conditionalFormatting sqref="W18">
    <cfRule type="cellIs" dxfId="508" priority="81" stopIfTrue="1" operator="notEqual">
      <formula>totalf_2_9</formula>
    </cfRule>
  </conditionalFormatting>
  <conditionalFormatting sqref="W19">
    <cfRule type="cellIs" dxfId="507" priority="77" stopIfTrue="1" operator="notEqual">
      <formula>totalf_2_4</formula>
    </cfRule>
  </conditionalFormatting>
  <conditionalFormatting sqref="W20">
    <cfRule type="cellIs" dxfId="506" priority="73" stopIfTrue="1" operator="notEqual">
      <formula>totalf_2_5</formula>
    </cfRule>
  </conditionalFormatting>
  <conditionalFormatting sqref="W21">
    <cfRule type="cellIs" dxfId="505" priority="69" stopIfTrue="1" operator="notEqual">
      <formula>totalf_2_6</formula>
    </cfRule>
  </conditionalFormatting>
  <conditionalFormatting sqref="W22">
    <cfRule type="cellIs" dxfId="504" priority="65" stopIfTrue="1" operator="notEqual">
      <formula>totalf_2_7</formula>
    </cfRule>
  </conditionalFormatting>
  <conditionalFormatting sqref="W23">
    <cfRule type="cellIs" dxfId="503" priority="61" stopIfTrue="1" operator="notEqual">
      <formula>totalf_2_t</formula>
    </cfRule>
  </conditionalFormatting>
  <conditionalFormatting sqref="W24">
    <cfRule type="cellIs" dxfId="502" priority="57" stopIfTrue="1" operator="notEqual">
      <formula>totalFP_2_t</formula>
    </cfRule>
  </conditionalFormatting>
  <conditionalFormatting sqref="X13">
    <cfRule type="cellIs" dxfId="501" priority="96" stopIfTrue="1" operator="notEqual">
      <formula>totalm_2_1</formula>
    </cfRule>
  </conditionalFormatting>
  <conditionalFormatting sqref="X14">
    <cfRule type="cellIs" dxfId="500" priority="42" stopIfTrue="1" operator="notEqual">
      <formula>totalm_2_10</formula>
    </cfRule>
  </conditionalFormatting>
  <conditionalFormatting sqref="X15">
    <cfRule type="cellIs" dxfId="499" priority="36" stopIfTrue="1" operator="notEqual">
      <formula>totalm_2_2</formula>
    </cfRule>
  </conditionalFormatting>
  <conditionalFormatting sqref="X16">
    <cfRule type="cellIs" dxfId="498" priority="88" stopIfTrue="1" operator="notEqual">
      <formula>totalm_2_3</formula>
    </cfRule>
  </conditionalFormatting>
  <conditionalFormatting sqref="X17">
    <cfRule type="cellIs" dxfId="497" priority="84" stopIfTrue="1" operator="notEqual">
      <formula>totalm_2_8</formula>
    </cfRule>
  </conditionalFormatting>
  <conditionalFormatting sqref="X18">
    <cfRule type="cellIs" dxfId="496" priority="80" stopIfTrue="1" operator="notEqual">
      <formula>totalm_2_9</formula>
    </cfRule>
  </conditionalFormatting>
  <conditionalFormatting sqref="X19">
    <cfRule type="cellIs" dxfId="495" priority="76" stopIfTrue="1" operator="notEqual">
      <formula>totalm_2_4</formula>
    </cfRule>
  </conditionalFormatting>
  <conditionalFormatting sqref="X20">
    <cfRule type="cellIs" dxfId="494" priority="72" stopIfTrue="1" operator="notEqual">
      <formula>totalm_2_5</formula>
    </cfRule>
  </conditionalFormatting>
  <conditionalFormatting sqref="X21">
    <cfRule type="cellIs" dxfId="493" priority="68" stopIfTrue="1" operator="notEqual">
      <formula>totalm_2_6</formula>
    </cfRule>
  </conditionalFormatting>
  <conditionalFormatting sqref="X22">
    <cfRule type="cellIs" dxfId="492" priority="64" stopIfTrue="1" operator="notEqual">
      <formula>totalm_2_7</formula>
    </cfRule>
  </conditionalFormatting>
  <conditionalFormatting sqref="X23">
    <cfRule type="cellIs" dxfId="491" priority="60" stopIfTrue="1" operator="notEqual">
      <formula>totalm_2t</formula>
    </cfRule>
  </conditionalFormatting>
  <conditionalFormatting sqref="Y14">
    <cfRule type="cellIs" dxfId="490" priority="37" stopIfTrue="1" operator="notEqual">
      <formula>totaltw_2_1</formula>
    </cfRule>
  </conditionalFormatting>
  <conditionalFormatting sqref="Y15">
    <cfRule type="cellIs" dxfId="489" priority="92" stopIfTrue="1" operator="notEqual">
      <formula>totaltw_2_2</formula>
    </cfRule>
  </conditionalFormatting>
  <conditionalFormatting sqref="Y16">
    <cfRule type="cellIs" dxfId="488" priority="35" stopIfTrue="1" operator="notEqual">
      <formula>totaltw_2_3</formula>
    </cfRule>
  </conditionalFormatting>
  <conditionalFormatting sqref="Y17">
    <cfRule type="cellIs" dxfId="487" priority="34" stopIfTrue="1" operator="notEqual">
      <formula>totaltw_2_4</formula>
    </cfRule>
  </conditionalFormatting>
  <conditionalFormatting sqref="Y18">
    <cfRule type="cellIs" dxfId="486" priority="33" stopIfTrue="1" operator="notEqual">
      <formula>totaltw_2_5</formula>
    </cfRule>
  </conditionalFormatting>
  <conditionalFormatting sqref="Y19">
    <cfRule type="cellIs" dxfId="485" priority="32" stopIfTrue="1" operator="notEqual">
      <formula>totaltw_2_6</formula>
    </cfRule>
  </conditionalFormatting>
  <conditionalFormatting sqref="Y20">
    <cfRule type="cellIs" dxfId="484" priority="31" stopIfTrue="1" operator="notEqual">
      <formula>totaltw_2_7</formula>
    </cfRule>
  </conditionalFormatting>
  <conditionalFormatting sqref="Y21">
    <cfRule type="cellIs" dxfId="483" priority="30" stopIfTrue="1" operator="notEqual">
      <formula>totaltw_2_8</formula>
    </cfRule>
  </conditionalFormatting>
  <conditionalFormatting sqref="Y22">
    <cfRule type="cellIs" dxfId="482" priority="29" stopIfTrue="1" operator="notEqual">
      <formula>totaltw_2_9</formula>
    </cfRule>
  </conditionalFormatting>
  <conditionalFormatting sqref="Y23">
    <cfRule type="cellIs" dxfId="481" priority="28" stopIfTrue="1" operator="notEqual">
      <formula>totaltw_2_t</formula>
    </cfRule>
  </conditionalFormatting>
  <conditionalFormatting sqref="Y24">
    <cfRule type="cellIs" dxfId="480" priority="44" stopIfTrue="1" operator="notEqual">
      <formula>totaltwP_2_t</formula>
    </cfRule>
  </conditionalFormatting>
  <conditionalFormatting sqref="Z14">
    <cfRule type="cellIs" dxfId="479" priority="38" stopIfTrue="1" operator="notEqual">
      <formula>totaltm_2_1</formula>
    </cfRule>
  </conditionalFormatting>
  <conditionalFormatting sqref="Z15">
    <cfRule type="cellIs" dxfId="478" priority="22" stopIfTrue="1" operator="notEqual">
      <formula>totaltm_2_2</formula>
    </cfRule>
  </conditionalFormatting>
  <conditionalFormatting sqref="Z16">
    <cfRule type="cellIs" dxfId="477" priority="21" stopIfTrue="1" operator="notEqual">
      <formula>totaltm_2_3</formula>
    </cfRule>
  </conditionalFormatting>
  <conditionalFormatting sqref="Z17">
    <cfRule type="cellIs" dxfId="476" priority="20" stopIfTrue="1" operator="notEqual">
      <formula>totaltm_2_4</formula>
    </cfRule>
  </conditionalFormatting>
  <conditionalFormatting sqref="Z18">
    <cfRule type="cellIs" dxfId="475" priority="19" stopIfTrue="1" operator="notEqual">
      <formula>totaltm_2_5</formula>
    </cfRule>
  </conditionalFormatting>
  <conditionalFormatting sqref="Z19">
    <cfRule type="cellIs" dxfId="474" priority="18" stopIfTrue="1" operator="notEqual">
      <formula>totaltm_2_6</formula>
    </cfRule>
  </conditionalFormatting>
  <conditionalFormatting sqref="Z20">
    <cfRule type="cellIs" dxfId="473" priority="17" stopIfTrue="1" operator="notEqual">
      <formula>totaltm_2_7</formula>
    </cfRule>
  </conditionalFormatting>
  <conditionalFormatting sqref="Z21">
    <cfRule type="cellIs" dxfId="472" priority="16" stopIfTrue="1" operator="notEqual">
      <formula>totaltm_2_8</formula>
    </cfRule>
  </conditionalFormatting>
  <conditionalFormatting sqref="Z22">
    <cfRule type="cellIs" dxfId="471" priority="15" stopIfTrue="1" operator="notEqual">
      <formula>totaltm_2_9</formula>
    </cfRule>
  </conditionalFormatting>
  <conditionalFormatting sqref="Z23">
    <cfRule type="cellIs" dxfId="470" priority="14" stopIfTrue="1" operator="notEqual">
      <formula>totaltm_2_t</formula>
    </cfRule>
  </conditionalFormatting>
  <conditionalFormatting sqref="Z24">
    <cfRule type="cellIs" dxfId="469" priority="13" stopIfTrue="1" operator="notEqual">
      <formula>totaltmP_2_t</formula>
    </cfRule>
  </conditionalFormatting>
  <conditionalFormatting sqref="AA14">
    <cfRule type="cellIs" dxfId="468" priority="3" stopIfTrue="1" operator="notEqual">
      <formula>totalgnc_2_1</formula>
    </cfRule>
  </conditionalFormatting>
  <conditionalFormatting sqref="AA15">
    <cfRule type="cellIs" dxfId="467" priority="4" stopIfTrue="1" operator="notEqual">
      <formula>totalgnc_2_2</formula>
    </cfRule>
  </conditionalFormatting>
  <conditionalFormatting sqref="AA16">
    <cfRule type="cellIs" dxfId="466" priority="5" stopIfTrue="1" operator="notEqual">
      <formula>totalgnc_2_3</formula>
    </cfRule>
  </conditionalFormatting>
  <conditionalFormatting sqref="AA17">
    <cfRule type="cellIs" dxfId="465" priority="6" stopIfTrue="1" operator="notEqual">
      <formula>totalgnc_2_4</formula>
    </cfRule>
  </conditionalFormatting>
  <conditionalFormatting sqref="AA18">
    <cfRule type="cellIs" dxfId="464" priority="7" stopIfTrue="1" operator="notEqual">
      <formula>totalgnc_2_5</formula>
    </cfRule>
  </conditionalFormatting>
  <conditionalFormatting sqref="AA19">
    <cfRule type="cellIs" dxfId="463" priority="8" stopIfTrue="1" operator="notEqual">
      <formula>totalgnc_2_6</formula>
    </cfRule>
  </conditionalFormatting>
  <conditionalFormatting sqref="AA20">
    <cfRule type="cellIs" dxfId="462" priority="9" stopIfTrue="1" operator="notEqual">
      <formula>totalgnc_2_7</formula>
    </cfRule>
  </conditionalFormatting>
  <conditionalFormatting sqref="AA21">
    <cfRule type="cellIs" dxfId="461" priority="10" stopIfTrue="1" operator="notEqual">
      <formula>totalgnc_2_8</formula>
    </cfRule>
  </conditionalFormatting>
  <conditionalFormatting sqref="AA22">
    <cfRule type="cellIs" dxfId="460" priority="11" stopIfTrue="1" operator="notEqual">
      <formula>totalgnc_2_9</formula>
    </cfRule>
  </conditionalFormatting>
  <conditionalFormatting sqref="AA23">
    <cfRule type="cellIs" dxfId="459" priority="12" stopIfTrue="1" operator="notEqual">
      <formula>totalgnc_2_t</formula>
    </cfRule>
  </conditionalFormatting>
  <conditionalFormatting sqref="AA24">
    <cfRule type="cellIs" dxfId="458" priority="39" stopIfTrue="1" operator="notEqual">
      <formula>totalgncP_2_t</formula>
    </cfRule>
  </conditionalFormatting>
  <conditionalFormatting sqref="AB14">
    <cfRule type="cellIs" dxfId="457" priority="54" stopIfTrue="1" operator="notEqual">
      <formula>totalO_2_10</formula>
    </cfRule>
  </conditionalFormatting>
  <conditionalFormatting sqref="AB15">
    <cfRule type="cellIs" dxfId="456" priority="53" stopIfTrue="1" operator="notEqual">
      <formula>totalO_2_2</formula>
    </cfRule>
  </conditionalFormatting>
  <conditionalFormatting sqref="AB16">
    <cfRule type="cellIs" dxfId="455" priority="52" stopIfTrue="1" operator="notEqual">
      <formula>totalO_2_3</formula>
    </cfRule>
  </conditionalFormatting>
  <conditionalFormatting sqref="AB17">
    <cfRule type="cellIs" dxfId="454" priority="51" stopIfTrue="1" operator="notEqual">
      <formula>totalO_2_8</formula>
    </cfRule>
  </conditionalFormatting>
  <conditionalFormatting sqref="AB18">
    <cfRule type="cellIs" dxfId="453" priority="50" stopIfTrue="1" operator="notEqual">
      <formula>totalO_2_9</formula>
    </cfRule>
  </conditionalFormatting>
  <conditionalFormatting sqref="AB19">
    <cfRule type="cellIs" dxfId="452" priority="49" stopIfTrue="1" operator="notEqual">
      <formula>totalO_2_4</formula>
    </cfRule>
  </conditionalFormatting>
  <conditionalFormatting sqref="AB20">
    <cfRule type="cellIs" dxfId="451" priority="48" stopIfTrue="1" operator="notEqual">
      <formula>totalO_2_5</formula>
    </cfRule>
  </conditionalFormatting>
  <conditionalFormatting sqref="AB21">
    <cfRule type="cellIs" dxfId="450" priority="47" stopIfTrue="1" operator="notEqual">
      <formula>totalO_2_6</formula>
    </cfRule>
  </conditionalFormatting>
  <conditionalFormatting sqref="AB22">
    <cfRule type="cellIs" dxfId="449" priority="46" stopIfTrue="1" operator="notEqual">
      <formula>totalO_2_7</formula>
    </cfRule>
  </conditionalFormatting>
  <conditionalFormatting sqref="AB23">
    <cfRule type="cellIs" dxfId="448" priority="45" stopIfTrue="1" operator="notEqual">
      <formula>totalO_2t</formula>
    </cfRule>
  </conditionalFormatting>
  <conditionalFormatting sqref="AB24">
    <cfRule type="cellIs" dxfId="447" priority="2" stopIfTrue="1" operator="notEqual">
      <formula>totaloP_2_t</formula>
    </cfRule>
  </conditionalFormatting>
  <conditionalFormatting sqref="AC13">
    <cfRule type="cellIs" dxfId="446" priority="41" stopIfTrue="1" operator="notEqual">
      <formula>totalna_2_1</formula>
    </cfRule>
  </conditionalFormatting>
  <conditionalFormatting sqref="AC14">
    <cfRule type="cellIs" dxfId="445" priority="95" stopIfTrue="1" operator="notEqual">
      <formula>totalna_2_10</formula>
    </cfRule>
  </conditionalFormatting>
  <conditionalFormatting sqref="AC15">
    <cfRule type="cellIs" dxfId="444" priority="91" stopIfTrue="1" operator="notEqual">
      <formula>totalna_2_2</formula>
    </cfRule>
  </conditionalFormatting>
  <conditionalFormatting sqref="AC16">
    <cfRule type="cellIs" dxfId="443" priority="87" stopIfTrue="1" operator="notEqual">
      <formula>totalna_2_3</formula>
    </cfRule>
  </conditionalFormatting>
  <conditionalFormatting sqref="AC17">
    <cfRule type="cellIs" dxfId="442" priority="83" stopIfTrue="1" operator="notEqual">
      <formula>totalna_2_8</formula>
    </cfRule>
  </conditionalFormatting>
  <conditionalFormatting sqref="AC18">
    <cfRule type="cellIs" dxfId="441" priority="79" stopIfTrue="1" operator="notEqual">
      <formula>totalna_2_9</formula>
    </cfRule>
  </conditionalFormatting>
  <conditionalFormatting sqref="AC19">
    <cfRule type="cellIs" dxfId="440" priority="75" stopIfTrue="1" operator="notEqual">
      <formula>totalna_2_4</formula>
    </cfRule>
  </conditionalFormatting>
  <conditionalFormatting sqref="AC20">
    <cfRule type="cellIs" dxfId="439" priority="71" stopIfTrue="1" operator="notEqual">
      <formula>totalna_2_5</formula>
    </cfRule>
  </conditionalFormatting>
  <conditionalFormatting sqref="AC21">
    <cfRule type="cellIs" dxfId="438" priority="67" stopIfTrue="1" operator="notEqual">
      <formula>totalna_2_6</formula>
    </cfRule>
  </conditionalFormatting>
  <conditionalFormatting sqref="AC22">
    <cfRule type="cellIs" dxfId="437" priority="63" stopIfTrue="1" operator="notEqual">
      <formula>totalna_2_7</formula>
    </cfRule>
  </conditionalFormatting>
  <conditionalFormatting sqref="AC23">
    <cfRule type="cellIs" dxfId="436" priority="59" stopIfTrue="1" operator="notEqual">
      <formula>totalna_2t</formula>
    </cfRule>
  </conditionalFormatting>
  <conditionalFormatting sqref="AC24">
    <cfRule type="cellIs" dxfId="435" priority="1" stopIfTrue="1" operator="notEqual">
      <formula>totalnaP_2_t</formula>
    </cfRule>
  </conditionalFormatting>
  <conditionalFormatting sqref="AD13">
    <cfRule type="cellIs" dxfId="434" priority="40" stopIfTrue="1" operator="notEqual">
      <formula>total_2_1</formula>
    </cfRule>
  </conditionalFormatting>
  <conditionalFormatting sqref="AD14">
    <cfRule type="cellIs" dxfId="433" priority="94" stopIfTrue="1" operator="notEqual">
      <formula>total_2_10</formula>
    </cfRule>
  </conditionalFormatting>
  <conditionalFormatting sqref="AD15">
    <cfRule type="cellIs" dxfId="432" priority="90" stopIfTrue="1" operator="notEqual">
      <formula>total_2_2</formula>
    </cfRule>
  </conditionalFormatting>
  <conditionalFormatting sqref="AD16">
    <cfRule type="cellIs" dxfId="431" priority="86" stopIfTrue="1" operator="notEqual">
      <formula>total_2_3</formula>
    </cfRule>
  </conditionalFormatting>
  <conditionalFormatting sqref="AD17">
    <cfRule type="cellIs" dxfId="430" priority="82" stopIfTrue="1" operator="notEqual">
      <formula>total_2_8</formula>
    </cfRule>
  </conditionalFormatting>
  <conditionalFormatting sqref="AD18">
    <cfRule type="cellIs" dxfId="429" priority="78" stopIfTrue="1" operator="notEqual">
      <formula>total_2_9</formula>
    </cfRule>
  </conditionalFormatting>
  <conditionalFormatting sqref="AD19">
    <cfRule type="cellIs" dxfId="428" priority="74" stopIfTrue="1" operator="notEqual">
      <formula>total_2_4</formula>
    </cfRule>
  </conditionalFormatting>
  <conditionalFormatting sqref="AD20">
    <cfRule type="cellIs" dxfId="427" priority="70" stopIfTrue="1" operator="notEqual">
      <formula>total_2_5</formula>
    </cfRule>
  </conditionalFormatting>
  <conditionalFormatting sqref="AD21">
    <cfRule type="cellIs" dxfId="426" priority="66" stopIfTrue="1" operator="notEqual">
      <formula>total_2_6</formula>
    </cfRule>
  </conditionalFormatting>
  <conditionalFormatting sqref="AD22">
    <cfRule type="cellIs" dxfId="425" priority="62" stopIfTrue="1" operator="notEqual">
      <formula>total_2_7</formula>
    </cfRule>
  </conditionalFormatting>
  <conditionalFormatting sqref="AD23">
    <cfRule type="cellIs" dxfId="424" priority="58" stopIfTrue="1" operator="notEqual">
      <formula>totalt_2t</formula>
    </cfRule>
  </conditionalFormatting>
  <conditionalFormatting sqref="AD24">
    <cfRule type="cellIs" dxfId="423" priority="56" stopIfTrue="1" operator="notEqual">
      <formula>total_2_t</formula>
    </cfRule>
  </conditionalFormatting>
  <dataValidations count="10">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0:R10" xr:uid="{EE9352B0-DCE4-4463-835F-900AAF9DC324}">
      <formula1>2</formula1>
    </dataValidation>
    <dataValidation type="textLength" operator="lessThanOrEqual" allowBlank="1" showInputMessage="1" showErrorMessage="1" error="The note you are trying to enter is too long for this field (greater than 255 characters). Please use the General Comments sheet for this note!" sqref="B25:R28" xr:uid="{32D472B3-7779-4773-8200-777E0B283E4F}">
      <formula1>255</formula1>
    </dataValidation>
    <dataValidation showErrorMessage="1" errorTitle="Invalid year entered." error="Please enter a four digit year between 2014 and 2016 only." promptTitle="Enter a 4 digit year." prompt="Please enter a four digit year between 2006 and 2008 only." sqref="B9" xr:uid="{EC43C7BB-FA02-4442-AAEC-11224EE7CF00}"/>
    <dataValidation type="date" operator="greaterThan" allowBlank="1" showInputMessage="1" showErrorMessage="1" errorTitle="INVALID DATE!" error="Report Period End Date cannot be before Begin Date." sqref="K9:R9" xr:uid="{AA182E2D-6188-423B-B940-E78C7951F770}">
      <formula1>C9</formula1>
    </dataValidation>
    <dataValidation type="date" operator="greaterThanOrEqual" allowBlank="1" showInputMessage="1" showErrorMessage="1" errorTitle="INVALID DATE!" error="Please enter a valid Start Date." sqref="C9:I9" xr:uid="{B42C47D0-CEEE-4BF1-BA02-ADC919B5BB49}">
      <formula1>43466</formula1>
    </dataValidation>
    <dataValidation showErrorMessage="1" errorTitle="Invalid year entered." error="Please enter a four digit year between 2014 and 2016 only." promptTitle="Enter a 4 digit year." prompt="Please enter a four digit year between 2004 and 2007 only." sqref="J9" xr:uid="{C113A848-3CC4-4D8B-9915-E8520A6AF45F}"/>
    <dataValidation type="custom" allowBlank="1" showInputMessage="1" showErrorMessage="1" errorTitle="CAUTION" error="Do not enter, this is an automatically calculated total!" sqref="B23:C23 V23 D23:U23" xr:uid="{BA7C1A41-56AD-417B-A2E9-9D3D558A849B}">
      <formula1>"None"</formula1>
    </dataValidation>
    <dataValidation type="whole" allowBlank="1" showErrorMessage="1" errorTitle="Caution!" error="This is a numeric field. Please enter whole numbers only!" promptTitle="Caution" prompt="Do Not  Enter Data for Hispanic if already added in Table 2A" sqref="B13:C22 D14:G22 H13:J22 K14:N22 O13:Q22 V13:V22 R14:U22" xr:uid="{B0FB5B02-10FD-4071-BFD5-B023529A2292}">
      <formula1>0</formula1>
      <formula2>1000000</formula2>
    </dataValidation>
    <dataValidation type="custom" allowBlank="1" showInputMessage="1" showErrorMessage="1" errorTitle="CAUTION" error="Do not enter, this is an automatically calculated total!" promptTitle="CAUTION" prompt="If RED, number does not match Total in Table 2A." sqref="X13:X23 W13:W24 Y14:AB24 AC13:AD24" xr:uid="{429FB99C-C547-414A-B60D-E44C6E91ED20}">
      <formula1>"None"</formula1>
    </dataValidation>
    <dataValidation type="custom" allowBlank="1" showInputMessage="1" showErrorMessage="1" errorTitle="Caution!" error="Data entered in blacked-out cells, please remove this data." sqref="D13:G13 C24 J24 K13:N13 Q24 R13:U13 Y13:AB13 X24" xr:uid="{E2C551E8-947A-4A14-BA78-8FF639DF316D}">
      <formula1>"None"</formula1>
    </dataValidation>
  </dataValidations>
  <pageMargins left="0.75" right="0.75" top="1" bottom="1" header="0.5" footer="0.5"/>
  <pageSetup scale="96" orientation="portrait" r:id="rId1"/>
  <headerFooter alignWithMargins="0">
    <oddFooter>&amp;LFY 2024 Uniform Reporting System (URS)</oddFooter>
  </headerFooter>
  <rowBreaks count="1" manualBreakCount="1">
    <brk id="32" max="16383" man="1"/>
  </rowBreaks>
  <colBreaks count="2" manualBreakCount="2">
    <brk id="17" max="23" man="1"/>
    <brk id="2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3A67-B747-41D1-8164-E41A53DE7BBB}">
  <sheetPr codeName="Sheet25"/>
  <dimension ref="A1:AC24"/>
  <sheetViews>
    <sheetView showGridLines="0" zoomScaleNormal="100" workbookViewId="0">
      <selection activeCell="J13" sqref="J13"/>
    </sheetView>
  </sheetViews>
  <sheetFormatPr defaultRowHeight="12.75" x14ac:dyDescent="0.2"/>
  <cols>
    <col min="1" max="1" width="28.7109375" customWidth="1"/>
    <col min="2" max="9" width="21.42578125" customWidth="1"/>
    <col min="10" max="10" width="24.7109375" customWidth="1"/>
    <col min="11" max="11" width="9.140625" customWidth="1"/>
  </cols>
  <sheetData>
    <row r="1" spans="1:13" x14ac:dyDescent="0.2">
      <c r="A1" s="4" t="s">
        <v>479</v>
      </c>
    </row>
    <row r="2" spans="1:13" x14ac:dyDescent="0.2">
      <c r="A2" s="6"/>
    </row>
    <row r="3" spans="1:13" ht="43.5" customHeight="1" x14ac:dyDescent="0.2">
      <c r="A3" s="992" t="s">
        <v>706</v>
      </c>
      <c r="B3" s="992"/>
      <c r="C3" s="992"/>
      <c r="D3" s="992"/>
      <c r="E3" s="992"/>
      <c r="F3" s="992"/>
      <c r="G3" s="992"/>
      <c r="H3" s="992"/>
      <c r="I3" s="992"/>
      <c r="J3" s="228"/>
      <c r="K3" s="228"/>
      <c r="L3" s="228"/>
      <c r="M3" s="228"/>
    </row>
    <row r="5" spans="1:13" ht="18" x14ac:dyDescent="0.25">
      <c r="A5" s="229" t="s">
        <v>80</v>
      </c>
    </row>
    <row r="7" spans="1:13" x14ac:dyDescent="0.2">
      <c r="A7" t="s">
        <v>81</v>
      </c>
    </row>
    <row r="8" spans="1:13" x14ac:dyDescent="0.2">
      <c r="A8" s="10" t="s">
        <v>480</v>
      </c>
      <c r="B8" s="251"/>
      <c r="C8" s="252"/>
      <c r="D8" s="252"/>
      <c r="E8" s="252"/>
    </row>
    <row r="9" spans="1:13" x14ac:dyDescent="0.2">
      <c r="A9" s="10" t="s">
        <v>382</v>
      </c>
      <c r="B9" s="232" t="s">
        <v>82</v>
      </c>
      <c r="C9" s="858">
        <v>45108</v>
      </c>
      <c r="D9" s="233" t="s">
        <v>74</v>
      </c>
      <c r="E9" s="859">
        <v>45473</v>
      </c>
    </row>
    <row r="10" spans="1:13" x14ac:dyDescent="0.2">
      <c r="A10" s="9" t="s">
        <v>75</v>
      </c>
      <c r="B10" s="979" t="s">
        <v>921</v>
      </c>
      <c r="C10" s="990"/>
      <c r="D10" s="990"/>
      <c r="E10" s="991"/>
    </row>
    <row r="11" spans="1:13" ht="33.75" customHeight="1" x14ac:dyDescent="0.2">
      <c r="A11" s="799"/>
      <c r="B11" s="238" t="s">
        <v>84</v>
      </c>
      <c r="C11" s="238" t="s">
        <v>85</v>
      </c>
      <c r="D11" s="238" t="s">
        <v>86</v>
      </c>
      <c r="E11" s="238" t="s">
        <v>87</v>
      </c>
      <c r="F11" s="238" t="s">
        <v>88</v>
      </c>
      <c r="G11" s="238" t="s">
        <v>551</v>
      </c>
      <c r="H11" s="238" t="s">
        <v>89</v>
      </c>
      <c r="I11" s="238" t="s">
        <v>90</v>
      </c>
      <c r="J11" s="238" t="s">
        <v>83</v>
      </c>
    </row>
    <row r="12" spans="1:13" x14ac:dyDescent="0.2">
      <c r="A12" s="843" t="s">
        <v>481</v>
      </c>
      <c r="B12" s="809">
        <v>0</v>
      </c>
      <c r="C12" s="17">
        <v>0</v>
      </c>
      <c r="D12" s="17">
        <v>0</v>
      </c>
      <c r="E12" s="17">
        <v>0</v>
      </c>
      <c r="F12" s="17">
        <v>0</v>
      </c>
      <c r="G12" s="17"/>
      <c r="H12" s="17"/>
      <c r="I12" s="17"/>
      <c r="J12" s="58">
        <f t="shared" ref="J12:J21" si="0">SUM(B12:I12)</f>
        <v>0</v>
      </c>
    </row>
    <row r="13" spans="1:13" x14ac:dyDescent="0.2">
      <c r="A13" s="844" t="s">
        <v>482</v>
      </c>
      <c r="B13" s="809">
        <v>0</v>
      </c>
      <c r="C13" s="17">
        <v>0</v>
      </c>
      <c r="D13" s="17">
        <v>0</v>
      </c>
      <c r="E13" s="17">
        <v>0</v>
      </c>
      <c r="F13" s="17">
        <v>0</v>
      </c>
      <c r="G13" s="17"/>
      <c r="H13" s="17"/>
      <c r="I13" s="17"/>
      <c r="J13" s="58">
        <f t="shared" si="0"/>
        <v>0</v>
      </c>
    </row>
    <row r="14" spans="1:13" x14ac:dyDescent="0.2">
      <c r="A14" s="844" t="s">
        <v>483</v>
      </c>
      <c r="B14" s="809">
        <v>0</v>
      </c>
      <c r="C14" s="17">
        <v>0</v>
      </c>
      <c r="D14" s="17">
        <v>0</v>
      </c>
      <c r="E14" s="17">
        <v>0</v>
      </c>
      <c r="F14" s="17">
        <v>0</v>
      </c>
      <c r="G14" s="17"/>
      <c r="H14" s="17"/>
      <c r="I14" s="17"/>
      <c r="J14" s="811">
        <f t="shared" si="0"/>
        <v>0</v>
      </c>
    </row>
    <row r="15" spans="1:13" x14ac:dyDescent="0.2">
      <c r="A15" s="844" t="s">
        <v>484</v>
      </c>
      <c r="B15" s="809">
        <v>0</v>
      </c>
      <c r="C15" s="17">
        <v>0</v>
      </c>
      <c r="D15" s="17">
        <v>0</v>
      </c>
      <c r="E15" s="17">
        <v>0</v>
      </c>
      <c r="F15" s="17">
        <v>0</v>
      </c>
      <c r="G15" s="17"/>
      <c r="H15" s="17"/>
      <c r="I15" s="17"/>
      <c r="J15" s="811">
        <f t="shared" si="0"/>
        <v>0</v>
      </c>
    </row>
    <row r="16" spans="1:13" x14ac:dyDescent="0.2">
      <c r="A16" s="844" t="s">
        <v>485</v>
      </c>
      <c r="B16" s="809">
        <v>0</v>
      </c>
      <c r="C16" s="17">
        <v>0</v>
      </c>
      <c r="D16" s="17">
        <v>0</v>
      </c>
      <c r="E16" s="17">
        <v>0</v>
      </c>
      <c r="F16" s="17">
        <v>0</v>
      </c>
      <c r="G16" s="17"/>
      <c r="H16" s="17"/>
      <c r="I16" s="17"/>
      <c r="J16" s="811">
        <f t="shared" si="0"/>
        <v>0</v>
      </c>
    </row>
    <row r="17" spans="1:29" x14ac:dyDescent="0.2">
      <c r="A17" s="844" t="s">
        <v>486</v>
      </c>
      <c r="B17" s="809">
        <v>0</v>
      </c>
      <c r="C17" s="17">
        <v>0</v>
      </c>
      <c r="D17" s="17">
        <v>0</v>
      </c>
      <c r="E17" s="17">
        <v>0</v>
      </c>
      <c r="F17" s="17">
        <v>0</v>
      </c>
      <c r="G17" s="17"/>
      <c r="H17" s="17"/>
      <c r="I17" s="17"/>
      <c r="J17" s="811">
        <f t="shared" si="0"/>
        <v>0</v>
      </c>
    </row>
    <row r="18" spans="1:29" x14ac:dyDescent="0.2">
      <c r="A18" s="844" t="s">
        <v>487</v>
      </c>
      <c r="B18" s="809">
        <v>0</v>
      </c>
      <c r="C18" s="17">
        <v>0</v>
      </c>
      <c r="D18" s="17">
        <v>0</v>
      </c>
      <c r="E18" s="17">
        <v>0</v>
      </c>
      <c r="F18" s="17">
        <v>0</v>
      </c>
      <c r="G18" s="17"/>
      <c r="H18" s="17"/>
      <c r="I18" s="17"/>
      <c r="J18" s="811">
        <f t="shared" si="0"/>
        <v>0</v>
      </c>
    </row>
    <row r="19" spans="1:29" x14ac:dyDescent="0.2">
      <c r="A19" s="844" t="s">
        <v>95</v>
      </c>
      <c r="B19" s="809">
        <v>0</v>
      </c>
      <c r="C19" s="17">
        <v>0</v>
      </c>
      <c r="D19" s="17">
        <v>0</v>
      </c>
      <c r="E19" s="17">
        <v>0</v>
      </c>
      <c r="F19" s="17">
        <v>0</v>
      </c>
      <c r="G19" s="17"/>
      <c r="H19" s="17"/>
      <c r="I19" s="17"/>
      <c r="J19" s="811">
        <f t="shared" si="0"/>
        <v>0</v>
      </c>
    </row>
    <row r="20" spans="1:29" x14ac:dyDescent="0.2">
      <c r="A20" s="844" t="s">
        <v>94</v>
      </c>
      <c r="B20" s="809">
        <v>358</v>
      </c>
      <c r="C20" s="17">
        <v>486</v>
      </c>
      <c r="D20" s="17">
        <v>11440</v>
      </c>
      <c r="E20" s="17">
        <v>138</v>
      </c>
      <c r="F20" s="17">
        <v>37724</v>
      </c>
      <c r="G20" s="17"/>
      <c r="H20" s="17">
        <v>418</v>
      </c>
      <c r="I20" s="17">
        <v>12391</v>
      </c>
      <c r="J20" s="811">
        <f t="shared" si="0"/>
        <v>62955</v>
      </c>
      <c r="U20" s="348" t="s">
        <v>899</v>
      </c>
      <c r="V20" s="348" t="s">
        <v>900</v>
      </c>
      <c r="W20" s="348" t="s">
        <v>901</v>
      </c>
      <c r="X20" s="348" t="s">
        <v>902</v>
      </c>
      <c r="Y20" s="348" t="s">
        <v>903</v>
      </c>
      <c r="Z20" s="348" t="s">
        <v>904</v>
      </c>
      <c r="AA20" s="348" t="s">
        <v>905</v>
      </c>
      <c r="AB20" s="348" t="s">
        <v>906</v>
      </c>
      <c r="AC20" s="348" t="s">
        <v>83</v>
      </c>
    </row>
    <row r="21" spans="1:29" x14ac:dyDescent="0.2">
      <c r="A21" s="810" t="s">
        <v>83</v>
      </c>
      <c r="B21" s="811">
        <f>SUM(B12:B20)</f>
        <v>358</v>
      </c>
      <c r="C21" s="189">
        <f t="shared" ref="C21:I21" si="1">SUM(C12:C20)</f>
        <v>486</v>
      </c>
      <c r="D21" s="189">
        <f t="shared" si="1"/>
        <v>11440</v>
      </c>
      <c r="E21" s="189">
        <f t="shared" si="1"/>
        <v>138</v>
      </c>
      <c r="F21" s="189">
        <f t="shared" si="1"/>
        <v>37724</v>
      </c>
      <c r="G21" s="189">
        <f t="shared" si="1"/>
        <v>0</v>
      </c>
      <c r="H21" s="189">
        <f t="shared" si="1"/>
        <v>418</v>
      </c>
      <c r="I21" s="811">
        <f t="shared" si="1"/>
        <v>12391</v>
      </c>
      <c r="J21" s="811">
        <f t="shared" si="0"/>
        <v>62955</v>
      </c>
      <c r="U21" s="924">
        <f>SUM(Table2A!J23:P23)</f>
        <v>358</v>
      </c>
      <c r="V21" s="924">
        <f>SUM(Table2A!Q23:W23)</f>
        <v>486</v>
      </c>
      <c r="W21" s="924">
        <f>SUM(Table2A!X23:AD23)</f>
        <v>11440</v>
      </c>
      <c r="X21" s="924">
        <f>SUM(Table2A!AE23:AK23)</f>
        <v>138</v>
      </c>
      <c r="Y21" s="924">
        <f>SUM(Table2A!AL23:AR23)</f>
        <v>37724</v>
      </c>
      <c r="Z21" s="924">
        <f>SUM(Table2A!AS23:AY23)</f>
        <v>0</v>
      </c>
      <c r="AA21" s="924">
        <f>SUM(Table2A!AZ23:BF23)</f>
        <v>418</v>
      </c>
      <c r="AB21" s="924">
        <f>SUM(Table2A!BG23:BM23)</f>
        <v>12391</v>
      </c>
      <c r="AC21" s="925">
        <f>totalt_2t</f>
        <v>62955</v>
      </c>
    </row>
    <row r="22" spans="1:29" ht="24" x14ac:dyDescent="0.2">
      <c r="A22" s="895" t="s">
        <v>488</v>
      </c>
      <c r="B22" s="993" t="s">
        <v>924</v>
      </c>
      <c r="C22" s="993"/>
      <c r="D22" s="993"/>
      <c r="E22" s="993"/>
      <c r="F22" s="993"/>
      <c r="G22" s="993"/>
      <c r="H22" s="993"/>
      <c r="I22" s="993"/>
      <c r="J22" s="993"/>
    </row>
    <row r="23" spans="1:29" ht="21" customHeight="1" x14ac:dyDescent="0.2">
      <c r="A23" s="895" t="s">
        <v>491</v>
      </c>
      <c r="B23" s="994" t="s">
        <v>925</v>
      </c>
      <c r="C23" s="994"/>
      <c r="D23" s="994"/>
      <c r="E23" s="994"/>
      <c r="F23" s="994"/>
      <c r="G23" s="994"/>
      <c r="H23" s="994"/>
      <c r="I23" s="994"/>
      <c r="J23" s="994"/>
    </row>
    <row r="24" spans="1:29" ht="21.75" customHeight="1" x14ac:dyDescent="0.2">
      <c r="A24" s="895" t="s">
        <v>110</v>
      </c>
      <c r="B24" s="993" t="s">
        <v>926</v>
      </c>
      <c r="C24" s="993"/>
      <c r="D24" s="993"/>
      <c r="E24" s="993"/>
      <c r="F24" s="993"/>
      <c r="G24" s="993"/>
      <c r="H24" s="993"/>
      <c r="I24" s="993"/>
      <c r="J24" s="993"/>
    </row>
  </sheetData>
  <mergeCells count="5">
    <mergeCell ref="B10:E10"/>
    <mergeCell ref="A3:I3"/>
    <mergeCell ref="B22:J22"/>
    <mergeCell ref="B23:J23"/>
    <mergeCell ref="B24:J24"/>
  </mergeCells>
  <conditionalFormatting sqref="B21">
    <cfRule type="cellIs" dxfId="422" priority="25" stopIfTrue="1" operator="notEqual">
      <formula>totalAI</formula>
    </cfRule>
  </conditionalFormatting>
  <conditionalFormatting sqref="C21">
    <cfRule type="cellIs" dxfId="421" priority="8" stopIfTrue="1" operator="notEqual">
      <formula>totalAS</formula>
    </cfRule>
  </conditionalFormatting>
  <conditionalFormatting sqref="D21">
    <cfRule type="cellIs" dxfId="420" priority="7" stopIfTrue="1" operator="notEqual">
      <formula>totalB</formula>
    </cfRule>
  </conditionalFormatting>
  <conditionalFormatting sqref="E21">
    <cfRule type="cellIs" dxfId="419" priority="6" stopIfTrue="1" operator="notEqual">
      <formula>totalNH</formula>
    </cfRule>
  </conditionalFormatting>
  <conditionalFormatting sqref="F21">
    <cfRule type="cellIs" dxfId="418" priority="5" stopIfTrue="1" operator="notEqual">
      <formula>totalW</formula>
    </cfRule>
  </conditionalFormatting>
  <conditionalFormatting sqref="G21">
    <cfRule type="cellIs" dxfId="417" priority="4" stopIfTrue="1" operator="notEqual">
      <formula>totalSOR</formula>
    </cfRule>
  </conditionalFormatting>
  <conditionalFormatting sqref="H21">
    <cfRule type="cellIs" dxfId="416" priority="3" stopIfTrue="1" operator="notEqual">
      <formula>totalMTORR</formula>
    </cfRule>
  </conditionalFormatting>
  <conditionalFormatting sqref="I21">
    <cfRule type="cellIs" dxfId="415" priority="2" stopIfTrue="1" operator="notEqual">
      <formula>totalRNA</formula>
    </cfRule>
  </conditionalFormatting>
  <conditionalFormatting sqref="J21">
    <cfRule type="cellIs" dxfId="414" priority="1" stopIfTrue="1" operator="notEqual">
      <formula>totalt_2t</formula>
    </cfRule>
  </conditionalFormatting>
  <dataValidations count="9">
    <dataValidation showErrorMessage="1" errorTitle="Invalid year entered." error="Please enter a four digit year between 2014 and 2016 only." promptTitle="Enter a 4 digit year." prompt="Please enter a four digit year between 2004 and 2007 only." sqref="D9" xr:uid="{8AB3AC76-9BB1-47D1-9F5A-C5A0702EBE88}"/>
    <dataValidation type="date" operator="greaterThanOrEqual" allowBlank="1" showInputMessage="1" showErrorMessage="1" errorTitle="INVALID DATE!" error="Please enter a valid Start Date." sqref="C9" xr:uid="{1D56CCA2-4ACC-44CF-80E5-A939135FE21F}">
      <formula1>43466</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0:E10" xr:uid="{E72885DB-D45C-43DB-8AE0-C3EE775EE98C}">
      <formula1>2</formula1>
    </dataValidation>
    <dataValidation type="date" operator="greaterThan" allowBlank="1" showInputMessage="1" showErrorMessage="1" sqref="E9" xr:uid="{B577F28E-15C3-4A88-BC18-BE4D1BFFE229}">
      <formula1>C9</formula1>
    </dataValidation>
    <dataValidation type="custom" allowBlank="1" showInputMessage="1" showErrorMessage="1" errorTitle="CAUTION" error="Do not enter, this is an automatically calculated total!" sqref="J12:J20" xr:uid="{31E0E559-9758-413D-A343-80488BB27753}">
      <formula1>"None"</formula1>
    </dataValidation>
    <dataValidation type="whole" allowBlank="1" showErrorMessage="1" errorTitle="Caution!" error="This is a numeric field. Please enter whole numbers only!" promptTitle="Caution" prompt="Do Not  Enter Data for Hispanic if already added in Table 2A" sqref="B12:I20" xr:uid="{D23EC5AA-4F07-4FA9-990F-9EDFCFFC6559}">
      <formula1>0</formula1>
      <formula2>1000000</formula2>
    </dataValidation>
    <dataValidation type="custom" allowBlank="1" showInputMessage="1" showErrorMessage="1" errorTitle="CAUTION" error="Do not enter, this is an automatically calculated total!" promptTitle="CAUTION" prompt="IF RED, number does not match Total in Table 2A." sqref="J21" xr:uid="{693895DE-2E5A-40DD-AEDD-AD87B01BC1E1}">
      <formula1>"None"</formula1>
    </dataValidation>
    <dataValidation type="textLength" operator="lessThanOrEqual" allowBlank="1" showInputMessage="1" showErrorMessage="1" error="The note you are trying to enter is too long for this field (greater than 255 characters). Please use the General Comments sheet for this note!" sqref="B22:J24" xr:uid="{CBB0B9D9-D0B1-4D00-BF8E-86C17949FDAB}">
      <formula1>255</formula1>
    </dataValidation>
    <dataValidation type="custom" allowBlank="1" showInputMessage="1" showErrorMessage="1" errorTitle="CAUTION" error="Do not enter, this is an automatically calculated total!" promptTitle="CAUTION" prompt="If RED, number does not match Total in Table 2A." sqref="B21:I21" xr:uid="{2541EF5B-2FF2-456D-92AF-2175B730EBA3}">
      <formula1>"None"</formula1>
    </dataValidation>
  </dataValidations>
  <pageMargins left="0.75" right="0.75" top="1" bottom="1" header="0.5" footer="0.5"/>
  <pageSetup scale="96" orientation="portrait" horizontalDpi="1200" verticalDpi="1200" r:id="rId1"/>
  <headerFooter alignWithMargins="0">
    <oddFooter>&amp;LFY 2024 Uniform Reporting System (URS)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1F53E-F0B3-4404-B063-51C84280FC2B}">
  <sheetPr codeName="Sheet28"/>
  <dimension ref="A1:T24"/>
  <sheetViews>
    <sheetView showGridLines="0" tabSelected="1" zoomScaleNormal="100" workbookViewId="0">
      <selection activeCell="E44" sqref="E44"/>
    </sheetView>
  </sheetViews>
  <sheetFormatPr defaultRowHeight="12.75" x14ac:dyDescent="0.2"/>
  <cols>
    <col min="1" max="1" width="28.7109375" customWidth="1"/>
    <col min="2" max="9" width="21.42578125" customWidth="1"/>
    <col min="11" max="11" width="9.140625" customWidth="1"/>
  </cols>
  <sheetData>
    <row r="1" spans="1:13" x14ac:dyDescent="0.2">
      <c r="A1" s="4" t="s">
        <v>489</v>
      </c>
    </row>
    <row r="2" spans="1:13" x14ac:dyDescent="0.2">
      <c r="A2" s="6"/>
    </row>
    <row r="3" spans="1:13" ht="43.5" customHeight="1" x14ac:dyDescent="0.2">
      <c r="A3" s="992" t="s">
        <v>707</v>
      </c>
      <c r="B3" s="992"/>
      <c r="C3" s="992"/>
      <c r="D3" s="992"/>
      <c r="E3" s="992"/>
      <c r="F3" s="992"/>
      <c r="G3" s="992"/>
      <c r="H3" s="992"/>
      <c r="I3" s="992"/>
      <c r="J3" s="228"/>
      <c r="K3" s="228"/>
      <c r="L3" s="228"/>
      <c r="M3" s="228"/>
    </row>
    <row r="5" spans="1:13" ht="18" x14ac:dyDescent="0.25">
      <c r="A5" s="229" t="s">
        <v>80</v>
      </c>
    </row>
    <row r="7" spans="1:13" x14ac:dyDescent="0.2">
      <c r="A7" t="s">
        <v>81</v>
      </c>
    </row>
    <row r="8" spans="1:13" x14ac:dyDescent="0.2">
      <c r="A8" s="10" t="s">
        <v>490</v>
      </c>
      <c r="B8" s="251"/>
      <c r="C8" s="252"/>
      <c r="D8" s="252"/>
      <c r="E8" s="252"/>
    </row>
    <row r="9" spans="1:13" x14ac:dyDescent="0.2">
      <c r="A9" s="10" t="s">
        <v>382</v>
      </c>
      <c r="B9" s="232" t="s">
        <v>82</v>
      </c>
      <c r="C9" s="858">
        <v>45108</v>
      </c>
      <c r="D9" s="233" t="s">
        <v>74</v>
      </c>
      <c r="E9" s="859">
        <v>45473</v>
      </c>
    </row>
    <row r="10" spans="1:13" x14ac:dyDescent="0.2">
      <c r="A10" s="9" t="s">
        <v>75</v>
      </c>
      <c r="B10" s="979" t="s">
        <v>921</v>
      </c>
      <c r="C10" s="990"/>
      <c r="D10" s="990"/>
      <c r="E10" s="991"/>
    </row>
    <row r="11" spans="1:13" ht="33.75" customHeight="1" x14ac:dyDescent="0.2">
      <c r="A11" s="799"/>
      <c r="B11" s="238" t="s">
        <v>112</v>
      </c>
      <c r="C11" s="238" t="s">
        <v>493</v>
      </c>
      <c r="D11" s="238" t="s">
        <v>319</v>
      </c>
      <c r="E11" s="238" t="s">
        <v>83</v>
      </c>
    </row>
    <row r="12" spans="1:13" x14ac:dyDescent="0.2">
      <c r="A12" s="843" t="s">
        <v>481</v>
      </c>
      <c r="B12" s="809">
        <v>0</v>
      </c>
      <c r="C12" s="17">
        <v>0</v>
      </c>
      <c r="D12" s="17">
        <v>0</v>
      </c>
      <c r="E12" s="811">
        <f t="shared" ref="E12:E21" si="0">SUM(B12:D12)</f>
        <v>0</v>
      </c>
    </row>
    <row r="13" spans="1:13" x14ac:dyDescent="0.2">
      <c r="A13" s="844" t="s">
        <v>482</v>
      </c>
      <c r="B13" s="809">
        <v>0</v>
      </c>
      <c r="C13" s="17">
        <v>0</v>
      </c>
      <c r="D13" s="17">
        <v>0</v>
      </c>
      <c r="E13" s="811">
        <f t="shared" si="0"/>
        <v>0</v>
      </c>
    </row>
    <row r="14" spans="1:13" x14ac:dyDescent="0.2">
      <c r="A14" s="844" t="s">
        <v>483</v>
      </c>
      <c r="B14" s="809">
        <v>0</v>
      </c>
      <c r="C14" s="17">
        <v>0</v>
      </c>
      <c r="D14" s="17">
        <v>0</v>
      </c>
      <c r="E14" s="811">
        <f t="shared" si="0"/>
        <v>0</v>
      </c>
    </row>
    <row r="15" spans="1:13" x14ac:dyDescent="0.2">
      <c r="A15" s="844" t="s">
        <v>484</v>
      </c>
      <c r="B15" s="809">
        <v>0</v>
      </c>
      <c r="C15" s="17">
        <v>0</v>
      </c>
      <c r="D15" s="17">
        <v>0</v>
      </c>
      <c r="E15" s="811">
        <f t="shared" si="0"/>
        <v>0</v>
      </c>
    </row>
    <row r="16" spans="1:13" x14ac:dyDescent="0.2">
      <c r="A16" s="844" t="s">
        <v>485</v>
      </c>
      <c r="B16" s="809">
        <v>0</v>
      </c>
      <c r="C16" s="17">
        <v>0</v>
      </c>
      <c r="D16" s="17">
        <v>0</v>
      </c>
      <c r="E16" s="811">
        <f t="shared" si="0"/>
        <v>0</v>
      </c>
    </row>
    <row r="17" spans="1:20" x14ac:dyDescent="0.2">
      <c r="A17" s="844" t="s">
        <v>486</v>
      </c>
      <c r="B17" s="809">
        <v>0</v>
      </c>
      <c r="C17" s="17">
        <v>0</v>
      </c>
      <c r="D17" s="17">
        <v>0</v>
      </c>
      <c r="E17" s="811">
        <f t="shared" si="0"/>
        <v>0</v>
      </c>
    </row>
    <row r="18" spans="1:20" x14ac:dyDescent="0.2">
      <c r="A18" s="844" t="s">
        <v>487</v>
      </c>
      <c r="B18" s="809">
        <v>0</v>
      </c>
      <c r="C18" s="17">
        <v>0</v>
      </c>
      <c r="D18" s="17">
        <v>0</v>
      </c>
      <c r="E18" s="811">
        <f t="shared" si="0"/>
        <v>0</v>
      </c>
    </row>
    <row r="19" spans="1:20" x14ac:dyDescent="0.2">
      <c r="A19" s="844" t="s">
        <v>95</v>
      </c>
      <c r="B19" s="809">
        <v>0</v>
      </c>
      <c r="C19" s="17">
        <v>0</v>
      </c>
      <c r="D19" s="17">
        <v>0</v>
      </c>
      <c r="E19" s="811">
        <f t="shared" si="0"/>
        <v>0</v>
      </c>
    </row>
    <row r="20" spans="1:20" x14ac:dyDescent="0.2">
      <c r="A20" s="844" t="s">
        <v>94</v>
      </c>
      <c r="B20" s="809">
        <v>50925</v>
      </c>
      <c r="C20" s="17">
        <v>4687</v>
      </c>
      <c r="D20" s="17">
        <v>7343</v>
      </c>
      <c r="E20" s="811">
        <f t="shared" si="0"/>
        <v>62955</v>
      </c>
      <c r="R20" s="348" t="s">
        <v>907</v>
      </c>
      <c r="S20" s="348" t="s">
        <v>908</v>
      </c>
      <c r="T20" s="348" t="s">
        <v>909</v>
      </c>
    </row>
    <row r="21" spans="1:20" x14ac:dyDescent="0.2">
      <c r="A21" s="810" t="s">
        <v>83</v>
      </c>
      <c r="B21" s="811">
        <f>SUM(B12:B20)</f>
        <v>50925</v>
      </c>
      <c r="C21" s="811">
        <f>SUM(C12:C20)</f>
        <v>4687</v>
      </c>
      <c r="D21" s="811">
        <f>SUM(D12:D20)</f>
        <v>7343</v>
      </c>
      <c r="E21" s="811">
        <f t="shared" si="0"/>
        <v>62955</v>
      </c>
      <c r="R21" s="924">
        <f>SUM(Table2B!B23:H23)</f>
        <v>50925</v>
      </c>
      <c r="S21" s="924">
        <f>SUM(Table2B!I23:O23)</f>
        <v>4687</v>
      </c>
      <c r="T21" s="924">
        <f>SUM(Table2B!$P$23:$V$23)</f>
        <v>7343</v>
      </c>
    </row>
    <row r="22" spans="1:20" ht="25.5" customHeight="1" x14ac:dyDescent="0.2">
      <c r="A22" s="895" t="s">
        <v>488</v>
      </c>
      <c r="B22" s="995" t="s">
        <v>927</v>
      </c>
      <c r="C22" s="996"/>
      <c r="D22" s="996"/>
      <c r="E22" s="997"/>
    </row>
    <row r="23" spans="1:20" ht="19.5" customHeight="1" x14ac:dyDescent="0.2">
      <c r="A23" s="895" t="s">
        <v>492</v>
      </c>
      <c r="B23" s="998" t="s">
        <v>928</v>
      </c>
      <c r="C23" s="999"/>
      <c r="D23" s="999"/>
      <c r="E23" s="1000"/>
    </row>
    <row r="24" spans="1:20" ht="22.5" customHeight="1" x14ac:dyDescent="0.2">
      <c r="A24" s="895" t="s">
        <v>110</v>
      </c>
      <c r="B24" s="995" t="s">
        <v>929</v>
      </c>
      <c r="C24" s="996"/>
      <c r="D24" s="996"/>
      <c r="E24" s="997"/>
    </row>
  </sheetData>
  <mergeCells count="5">
    <mergeCell ref="B10:E10"/>
    <mergeCell ref="A3:I3"/>
    <mergeCell ref="B22:E22"/>
    <mergeCell ref="B23:E23"/>
    <mergeCell ref="B24:E24"/>
  </mergeCells>
  <conditionalFormatting sqref="B21">
    <cfRule type="cellIs" dxfId="413" priority="1" stopIfTrue="1" operator="notEqual">
      <formula>totalNHoL</formula>
    </cfRule>
  </conditionalFormatting>
  <conditionalFormatting sqref="C21">
    <cfRule type="cellIs" dxfId="412" priority="2" stopIfTrue="1" operator="notEqual">
      <formula>totalHoL</formula>
    </cfRule>
  </conditionalFormatting>
  <conditionalFormatting sqref="D21">
    <cfRule type="cellIs" dxfId="411" priority="3" stopIfTrue="1" operator="notEqual">
      <formula>totalNA</formula>
    </cfRule>
  </conditionalFormatting>
  <conditionalFormatting sqref="E21">
    <cfRule type="cellIs" dxfId="410" priority="4" stopIfTrue="1" operator="notEqual">
      <formula>totalt_2Bt</formula>
    </cfRule>
  </conditionalFormatting>
  <dataValidations count="8">
    <dataValidation type="custom" allowBlank="1" showInputMessage="1" showErrorMessage="1" errorTitle="CAUTION" error="Do not enter, this is an automatically calculated total." sqref="E12:E20" xr:uid="{511394A8-6C79-4C27-A27B-BE9060F1A37F}">
      <formula1>"None"</formula1>
    </dataValidation>
    <dataValidation type="date" operator="greaterThan" allowBlank="1" showInputMessage="1" showErrorMessage="1" sqref="E9" xr:uid="{0FDA0EAD-01F3-4B7A-BE71-62976A80AB6E}">
      <formula1>C9</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0:E10" xr:uid="{1A21B28C-1334-4E55-89B5-0C5FEE88E979}">
      <formula1>2</formula1>
    </dataValidation>
    <dataValidation type="date" operator="greaterThanOrEqual" allowBlank="1" showInputMessage="1" showErrorMessage="1" errorTitle="INVALID DATE!" error="Please enter a valid Start Date." sqref="C9" xr:uid="{6297C82E-2938-4E7F-A117-D5B96B338F76}">
      <formula1>43466</formula1>
    </dataValidation>
    <dataValidation showErrorMessage="1" errorTitle="Invalid year entered." error="Please enter a four digit year between 2014 and 2016 only." promptTitle="Enter a 4 digit year." prompt="Please enter a four digit year between 2004 and 2007 only." sqref="D9" xr:uid="{BB6D7FDE-25F2-4569-AFE0-666C1F6848F8}"/>
    <dataValidation type="whole" allowBlank="1" showErrorMessage="1" errorTitle="Caution!" error="This is a numeric field. Please enter whole numbers only!" promptTitle="Caution" prompt="Do Not  Enter Data for Hispanic if already added in Table 2A" sqref="B12:D20" xr:uid="{BEE4736A-8910-4282-B1C2-B2618ACE931F}">
      <formula1>0</formula1>
      <formula2>1000000</formula2>
    </dataValidation>
    <dataValidation type="custom" allowBlank="1" showInputMessage="1" showErrorMessage="1" errorTitle="CAUTION" error="Do not enter, this is an automatically calculated total." promptTitle="CAUTION" prompt="IF RED, number does not match Total in Table 2B." sqref="B21:E21" xr:uid="{D1771043-577B-48DC-AED9-D630D73EBEBD}">
      <formula1>"None"</formula1>
    </dataValidation>
    <dataValidation type="textLength" operator="lessThanOrEqual" allowBlank="1" showInputMessage="1" showErrorMessage="1" error="The note you are trying to enter is too long for this field (greater than 255 characters). Please use the General Comments sheet for this note!" sqref="B22:E24" xr:uid="{45F53A33-2B73-46E2-9D10-2AED31E29BDF}">
      <formula1>255</formula1>
    </dataValidation>
  </dataValidations>
  <pageMargins left="0.75" right="0.75" top="1" bottom="1" header="0.5" footer="0.5"/>
  <pageSetup scale="96" orientation="portrait" horizontalDpi="1200" verticalDpi="1200" r:id="rId1"/>
  <headerFooter alignWithMargins="0">
    <oddFooter>&amp;LFY 2024 Uniform Reporting System (URS)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9745-A8DA-4A54-9E3F-28000E34D711}">
  <sheetPr codeName="Sheet6"/>
  <dimension ref="A1:CC28"/>
  <sheetViews>
    <sheetView showGridLines="0" zoomScaleNormal="100" workbookViewId="0">
      <pane xSplit="2" topLeftCell="C1" activePane="topRight" state="frozen"/>
      <selection activeCell="E44" sqref="E44"/>
      <selection pane="topRight" activeCell="E44" sqref="E44"/>
    </sheetView>
  </sheetViews>
  <sheetFormatPr defaultRowHeight="12.75" x14ac:dyDescent="0.2"/>
  <cols>
    <col min="1" max="1" width="15" customWidth="1"/>
    <col min="2" max="2" width="7.7109375" customWidth="1"/>
    <col min="3" max="80" width="13.7109375" customWidth="1"/>
    <col min="81" max="81" width="35.42578125" customWidth="1"/>
  </cols>
  <sheetData>
    <row r="1" spans="1:81" x14ac:dyDescent="0.2">
      <c r="A1" s="4" t="s">
        <v>806</v>
      </c>
      <c r="B1" s="4"/>
    </row>
    <row r="2" spans="1:81" ht="7.5" customHeight="1" x14ac:dyDescent="0.2">
      <c r="A2" s="6"/>
      <c r="B2" s="4"/>
    </row>
    <row r="3" spans="1:81" ht="42" customHeight="1" x14ac:dyDescent="0.2">
      <c r="A3" s="1003" t="s">
        <v>710</v>
      </c>
      <c r="B3" s="1003"/>
      <c r="C3" s="1003"/>
      <c r="D3" s="1003"/>
      <c r="E3" s="1003"/>
      <c r="F3" s="1003"/>
      <c r="G3" s="1003"/>
      <c r="H3" s="1003"/>
      <c r="I3" s="1003"/>
      <c r="J3" s="1003"/>
      <c r="K3" s="228"/>
      <c r="L3" s="228"/>
      <c r="M3" s="228"/>
      <c r="N3" s="228"/>
      <c r="O3" s="228"/>
      <c r="P3" s="228"/>
      <c r="Q3" s="228"/>
      <c r="R3" s="228"/>
      <c r="S3" s="228"/>
      <c r="T3" s="228"/>
      <c r="U3" s="228"/>
      <c r="V3" s="228"/>
      <c r="W3" s="228"/>
      <c r="X3" s="228"/>
      <c r="Y3" s="228"/>
      <c r="Z3" s="228"/>
      <c r="AA3" s="228"/>
    </row>
    <row r="4" spans="1:81" ht="5.25" customHeight="1" x14ac:dyDescent="0.2"/>
    <row r="5" spans="1:81" ht="18" customHeight="1" x14ac:dyDescent="0.25">
      <c r="A5" s="229" t="s">
        <v>80</v>
      </c>
    </row>
    <row r="6" spans="1:81" ht="8.25" customHeight="1" x14ac:dyDescent="0.2"/>
    <row r="7" spans="1:81" x14ac:dyDescent="0.2">
      <c r="A7" s="1004" t="s">
        <v>115</v>
      </c>
      <c r="B7" s="1005"/>
      <c r="C7" s="259"/>
      <c r="D7" s="260"/>
      <c r="E7" s="260"/>
      <c r="F7" s="260"/>
      <c r="G7" s="260"/>
      <c r="H7" s="260"/>
      <c r="I7" s="260"/>
      <c r="J7" s="260"/>
      <c r="K7" s="260"/>
      <c r="L7" s="260"/>
      <c r="M7" s="260"/>
      <c r="N7" s="260"/>
      <c r="O7" s="260"/>
      <c r="P7" s="260"/>
      <c r="Q7" s="260"/>
      <c r="R7" s="260"/>
      <c r="S7" s="261"/>
      <c r="T7" s="261"/>
      <c r="U7" s="261"/>
      <c r="V7" s="261"/>
      <c r="W7" s="261"/>
      <c r="X7" s="261"/>
      <c r="Y7" s="261"/>
      <c r="Z7" s="261"/>
      <c r="AA7" s="261"/>
    </row>
    <row r="8" spans="1:81" x14ac:dyDescent="0.2">
      <c r="A8" s="1006" t="s">
        <v>382</v>
      </c>
      <c r="B8" s="1007"/>
      <c r="C8" s="232" t="s">
        <v>82</v>
      </c>
      <c r="D8" s="1008">
        <v>45108</v>
      </c>
      <c r="E8" s="1008"/>
      <c r="F8" s="1008"/>
      <c r="G8" s="1008"/>
      <c r="H8" s="1008"/>
      <c r="I8" s="1008"/>
      <c r="J8" s="1008"/>
      <c r="K8" s="233" t="s">
        <v>74</v>
      </c>
      <c r="L8" s="1008">
        <v>45473</v>
      </c>
      <c r="M8" s="1008"/>
      <c r="N8" s="1008"/>
      <c r="O8" s="1008"/>
      <c r="P8" s="1008"/>
      <c r="Q8" s="1008"/>
      <c r="R8" s="1008"/>
      <c r="S8" s="262"/>
      <c r="T8" s="3"/>
      <c r="U8" s="3"/>
      <c r="V8" s="3"/>
      <c r="W8" s="3"/>
      <c r="X8" s="3"/>
      <c r="Y8" s="3"/>
      <c r="Z8" s="3"/>
      <c r="AA8" s="3"/>
    </row>
    <row r="9" spans="1:81" x14ac:dyDescent="0.2">
      <c r="A9" s="1006" t="s">
        <v>75</v>
      </c>
      <c r="B9" s="1007"/>
      <c r="C9" s="979" t="s">
        <v>921</v>
      </c>
      <c r="D9" s="962"/>
      <c r="E9" s="962"/>
      <c r="F9" s="962"/>
      <c r="G9" s="962"/>
      <c r="H9" s="962"/>
      <c r="I9" s="962"/>
      <c r="J9" s="962"/>
      <c r="K9" s="962"/>
      <c r="L9" s="962"/>
      <c r="M9" s="962"/>
      <c r="N9" s="962"/>
      <c r="O9" s="962"/>
      <c r="P9" s="962"/>
      <c r="Q9" s="962"/>
      <c r="R9" s="963"/>
      <c r="S9" s="263"/>
      <c r="T9" s="252"/>
      <c r="U9" s="252"/>
      <c r="V9" s="252"/>
      <c r="W9" s="252"/>
      <c r="X9" s="252"/>
      <c r="Y9" s="252"/>
      <c r="Z9" s="252"/>
      <c r="AA9" s="252"/>
    </row>
    <row r="10" spans="1:81" s="236" customFormat="1" ht="13.5" customHeight="1" x14ac:dyDescent="0.2">
      <c r="A10" s="1011"/>
      <c r="B10" s="1012"/>
      <c r="C10" s="968" t="s">
        <v>494</v>
      </c>
      <c r="D10" s="969"/>
      <c r="E10" s="969"/>
      <c r="F10" s="969"/>
      <c r="G10" s="969"/>
      <c r="H10" s="969"/>
      <c r="I10" s="973"/>
      <c r="J10" s="968" t="s">
        <v>495</v>
      </c>
      <c r="K10" s="969"/>
      <c r="L10" s="969"/>
      <c r="M10" s="969"/>
      <c r="N10" s="969"/>
      <c r="O10" s="969"/>
      <c r="P10" s="973"/>
      <c r="Q10" s="968" t="s">
        <v>496</v>
      </c>
      <c r="R10" s="969"/>
      <c r="S10" s="969"/>
      <c r="T10" s="969"/>
      <c r="U10" s="969"/>
      <c r="V10" s="969"/>
      <c r="W10" s="973"/>
      <c r="X10" s="968" t="s">
        <v>116</v>
      </c>
      <c r="Y10" s="969"/>
      <c r="Z10" s="969"/>
      <c r="AA10" s="969"/>
      <c r="AB10" s="969"/>
      <c r="AC10" s="969"/>
      <c r="AD10" s="973"/>
      <c r="AE10" s="968" t="s">
        <v>497</v>
      </c>
      <c r="AF10" s="969"/>
      <c r="AG10" s="969"/>
      <c r="AH10" s="969"/>
      <c r="AI10" s="969"/>
      <c r="AJ10" s="969"/>
      <c r="AK10" s="973"/>
      <c r="AL10" s="968" t="s">
        <v>498</v>
      </c>
      <c r="AM10" s="969"/>
      <c r="AN10" s="969"/>
      <c r="AO10" s="969"/>
      <c r="AP10" s="969"/>
      <c r="AQ10" s="969"/>
      <c r="AR10" s="973"/>
      <c r="AS10" s="968" t="s">
        <v>499</v>
      </c>
      <c r="AT10" s="969"/>
      <c r="AU10" s="969"/>
      <c r="AV10" s="969"/>
      <c r="AW10" s="969"/>
      <c r="AX10" s="969"/>
      <c r="AY10" s="973"/>
      <c r="AZ10" s="968" t="s">
        <v>500</v>
      </c>
      <c r="BA10" s="969"/>
      <c r="BB10" s="969"/>
      <c r="BC10" s="969"/>
      <c r="BD10" s="969"/>
      <c r="BE10" s="969"/>
      <c r="BF10" s="973"/>
      <c r="BG10" s="968" t="s">
        <v>501</v>
      </c>
      <c r="BH10" s="969"/>
      <c r="BI10" s="969"/>
      <c r="BJ10" s="969"/>
      <c r="BK10" s="969"/>
      <c r="BL10" s="969"/>
      <c r="BM10" s="973"/>
      <c r="BN10" s="967" t="s">
        <v>117</v>
      </c>
      <c r="BO10" s="967"/>
      <c r="BP10" s="967"/>
      <c r="BQ10" s="967"/>
      <c r="BR10" s="967"/>
      <c r="BS10" s="967"/>
      <c r="BT10" s="967"/>
      <c r="BU10" s="967" t="s">
        <v>83</v>
      </c>
      <c r="BV10" s="967"/>
      <c r="BW10" s="967"/>
      <c r="BX10" s="967"/>
      <c r="BY10" s="967"/>
      <c r="BZ10" s="967"/>
      <c r="CA10" s="967"/>
      <c r="CB10" s="967"/>
    </row>
    <row r="11" spans="1:81" s="236" customFormat="1" ht="23.25" customHeight="1" x14ac:dyDescent="0.2">
      <c r="A11" s="1013"/>
      <c r="B11" s="1014"/>
      <c r="C11" s="238" t="s">
        <v>91</v>
      </c>
      <c r="D11" s="238" t="s">
        <v>92</v>
      </c>
      <c r="E11" s="238" t="s">
        <v>477</v>
      </c>
      <c r="F11" s="238" t="s">
        <v>531</v>
      </c>
      <c r="G11" s="238" t="s">
        <v>478</v>
      </c>
      <c r="H11" s="238" t="s">
        <v>95</v>
      </c>
      <c r="I11" s="238" t="s">
        <v>94</v>
      </c>
      <c r="J11" s="238" t="s">
        <v>91</v>
      </c>
      <c r="K11" s="238" t="s">
        <v>92</v>
      </c>
      <c r="L11" s="238" t="s">
        <v>477</v>
      </c>
      <c r="M11" s="238" t="s">
        <v>531</v>
      </c>
      <c r="N11" s="238" t="s">
        <v>478</v>
      </c>
      <c r="O11" s="238" t="s">
        <v>95</v>
      </c>
      <c r="P11" s="238" t="s">
        <v>94</v>
      </c>
      <c r="Q11" s="238" t="s">
        <v>91</v>
      </c>
      <c r="R11" s="238" t="s">
        <v>92</v>
      </c>
      <c r="S11" s="238" t="s">
        <v>477</v>
      </c>
      <c r="T11" s="238" t="s">
        <v>531</v>
      </c>
      <c r="U11" s="238" t="s">
        <v>478</v>
      </c>
      <c r="V11" s="238" t="s">
        <v>95</v>
      </c>
      <c r="W11" s="238" t="s">
        <v>94</v>
      </c>
      <c r="X11" s="238" t="s">
        <v>91</v>
      </c>
      <c r="Y11" s="238" t="s">
        <v>92</v>
      </c>
      <c r="Z11" s="238" t="s">
        <v>477</v>
      </c>
      <c r="AA11" s="238" t="s">
        <v>531</v>
      </c>
      <c r="AB11" s="238" t="s">
        <v>478</v>
      </c>
      <c r="AC11" s="238" t="s">
        <v>95</v>
      </c>
      <c r="AD11" s="238" t="s">
        <v>94</v>
      </c>
      <c r="AE11" s="238" t="s">
        <v>91</v>
      </c>
      <c r="AF11" s="238" t="s">
        <v>92</v>
      </c>
      <c r="AG11" s="238" t="s">
        <v>477</v>
      </c>
      <c r="AH11" s="238" t="s">
        <v>531</v>
      </c>
      <c r="AI11" s="238" t="s">
        <v>478</v>
      </c>
      <c r="AJ11" s="238" t="s">
        <v>95</v>
      </c>
      <c r="AK11" s="238" t="s">
        <v>94</v>
      </c>
      <c r="AL11" s="238" t="s">
        <v>91</v>
      </c>
      <c r="AM11" s="238" t="s">
        <v>92</v>
      </c>
      <c r="AN11" s="238" t="s">
        <v>477</v>
      </c>
      <c r="AO11" s="238" t="s">
        <v>531</v>
      </c>
      <c r="AP11" s="238" t="s">
        <v>478</v>
      </c>
      <c r="AQ11" s="238" t="s">
        <v>95</v>
      </c>
      <c r="AR11" s="238" t="s">
        <v>94</v>
      </c>
      <c r="AS11" s="238" t="s">
        <v>91</v>
      </c>
      <c r="AT11" s="238" t="s">
        <v>92</v>
      </c>
      <c r="AU11" s="238" t="s">
        <v>477</v>
      </c>
      <c r="AV11" s="238" t="s">
        <v>531</v>
      </c>
      <c r="AW11" s="238" t="s">
        <v>478</v>
      </c>
      <c r="AX11" s="238" t="s">
        <v>95</v>
      </c>
      <c r="AY11" s="238" t="s">
        <v>94</v>
      </c>
      <c r="AZ11" s="238" t="s">
        <v>91</v>
      </c>
      <c r="BA11" s="238" t="s">
        <v>92</v>
      </c>
      <c r="BB11" s="238" t="s">
        <v>477</v>
      </c>
      <c r="BC11" s="238" t="s">
        <v>531</v>
      </c>
      <c r="BD11" s="238" t="s">
        <v>478</v>
      </c>
      <c r="BE11" s="238" t="s">
        <v>95</v>
      </c>
      <c r="BF11" s="238" t="s">
        <v>94</v>
      </c>
      <c r="BG11" s="238" t="s">
        <v>91</v>
      </c>
      <c r="BH11" s="238" t="s">
        <v>92</v>
      </c>
      <c r="BI11" s="238" t="s">
        <v>477</v>
      </c>
      <c r="BJ11" s="238" t="s">
        <v>531</v>
      </c>
      <c r="BK11" s="238" t="s">
        <v>478</v>
      </c>
      <c r="BL11" s="238" t="s">
        <v>95</v>
      </c>
      <c r="BM11" s="238" t="s">
        <v>94</v>
      </c>
      <c r="BN11" s="238" t="s">
        <v>91</v>
      </c>
      <c r="BO11" s="238" t="s">
        <v>92</v>
      </c>
      <c r="BP11" s="238" t="s">
        <v>477</v>
      </c>
      <c r="BQ11" s="238" t="s">
        <v>531</v>
      </c>
      <c r="BR11" s="238" t="s">
        <v>478</v>
      </c>
      <c r="BS11" s="238" t="s">
        <v>95</v>
      </c>
      <c r="BT11" s="238" t="s">
        <v>94</v>
      </c>
      <c r="BU11" s="238" t="s">
        <v>91</v>
      </c>
      <c r="BV11" s="238" t="s">
        <v>92</v>
      </c>
      <c r="BW11" s="238" t="s">
        <v>477</v>
      </c>
      <c r="BX11" s="238" t="s">
        <v>531</v>
      </c>
      <c r="BY11" s="238" t="s">
        <v>478</v>
      </c>
      <c r="BZ11" s="238" t="s">
        <v>95</v>
      </c>
      <c r="CA11" s="238" t="s">
        <v>94</v>
      </c>
      <c r="CB11" s="238" t="s">
        <v>83</v>
      </c>
    </row>
    <row r="12" spans="1:81" s="236" customFormat="1" ht="24" customHeight="1" x14ac:dyDescent="0.2">
      <c r="A12" s="964" t="s">
        <v>118</v>
      </c>
      <c r="B12" s="965"/>
      <c r="C12" s="845">
        <v>484</v>
      </c>
      <c r="D12" s="845">
        <v>798</v>
      </c>
      <c r="E12" s="829"/>
      <c r="F12" s="829"/>
      <c r="G12" s="829"/>
      <c r="H12" s="829"/>
      <c r="I12" s="845">
        <v>5</v>
      </c>
      <c r="J12" s="1327">
        <v>4532</v>
      </c>
      <c r="K12" s="1327">
        <v>6461</v>
      </c>
      <c r="L12" s="845"/>
      <c r="M12" s="845"/>
      <c r="N12" s="845"/>
      <c r="O12" s="845"/>
      <c r="P12" s="845">
        <v>35</v>
      </c>
      <c r="Q12" s="49">
        <v>5412</v>
      </c>
      <c r="R12" s="17">
        <v>4595</v>
      </c>
      <c r="S12" s="17"/>
      <c r="T12" s="17"/>
      <c r="U12" s="17"/>
      <c r="V12" s="17"/>
      <c r="W12" s="17">
        <v>31</v>
      </c>
      <c r="X12" s="17">
        <v>1787</v>
      </c>
      <c r="Y12" s="17">
        <v>1255</v>
      </c>
      <c r="Z12" s="17"/>
      <c r="AA12" s="17"/>
      <c r="AB12" s="17"/>
      <c r="AC12" s="17"/>
      <c r="AD12" s="17">
        <v>19</v>
      </c>
      <c r="AE12" s="17">
        <v>1606</v>
      </c>
      <c r="AF12" s="17">
        <v>1427</v>
      </c>
      <c r="AG12" s="17"/>
      <c r="AH12" s="17"/>
      <c r="AI12" s="17"/>
      <c r="AJ12" s="17"/>
      <c r="AK12" s="17">
        <v>15</v>
      </c>
      <c r="AL12" s="17">
        <v>9435</v>
      </c>
      <c r="AM12" s="17">
        <v>8613</v>
      </c>
      <c r="AN12" s="17"/>
      <c r="AO12" s="17"/>
      <c r="AP12" s="17"/>
      <c r="AQ12" s="17"/>
      <c r="AR12" s="17">
        <v>34</v>
      </c>
      <c r="AS12" s="17">
        <v>7632</v>
      </c>
      <c r="AT12" s="17">
        <v>5653</v>
      </c>
      <c r="AU12" s="17"/>
      <c r="AV12" s="17"/>
      <c r="AW12" s="17"/>
      <c r="AX12" s="17"/>
      <c r="AY12" s="17">
        <v>7</v>
      </c>
      <c r="AZ12" s="17">
        <v>1547</v>
      </c>
      <c r="BA12" s="17">
        <v>764</v>
      </c>
      <c r="BB12" s="17"/>
      <c r="BC12" s="17"/>
      <c r="BD12" s="17"/>
      <c r="BE12" s="17"/>
      <c r="BF12" s="17">
        <v>2</v>
      </c>
      <c r="BG12" s="17">
        <v>358</v>
      </c>
      <c r="BH12" s="17">
        <v>153</v>
      </c>
      <c r="BI12" s="17"/>
      <c r="BJ12" s="17"/>
      <c r="BK12" s="17"/>
      <c r="BL12" s="17"/>
      <c r="BM12" s="17">
        <v>1</v>
      </c>
      <c r="BN12" s="17"/>
      <c r="BO12" s="17"/>
      <c r="BP12" s="17"/>
      <c r="BQ12" s="17"/>
      <c r="BR12" s="17"/>
      <c r="BS12" s="17"/>
      <c r="BT12" s="17"/>
      <c r="BU12" s="189">
        <f t="shared" ref="BU12:BV16" si="0">SUM(C12,J12,Q12,X12,AE12,AL12,AS12,AZ12,BG12,BN12)</f>
        <v>32793</v>
      </c>
      <c r="BV12" s="189">
        <f t="shared" si="0"/>
        <v>29719</v>
      </c>
      <c r="BW12" s="189">
        <f t="shared" ref="BW12:BZ16" si="1">SUM(L12,S12,Z12,AG12,AN12,AU12,BB12,BI12,BP12)</f>
        <v>0</v>
      </c>
      <c r="BX12" s="189">
        <f t="shared" si="1"/>
        <v>0</v>
      </c>
      <c r="BY12" s="189">
        <f t="shared" si="1"/>
        <v>0</v>
      </c>
      <c r="BZ12" s="189">
        <f t="shared" si="1"/>
        <v>0</v>
      </c>
      <c r="CA12" s="189">
        <f>SUM(I12,P12,W12,AD12,AK12,AR12,AY12,BF12,BM12,BT12)</f>
        <v>149</v>
      </c>
      <c r="CB12" s="189">
        <f>SUM(BU12:CA12)</f>
        <v>62661</v>
      </c>
      <c r="CC12" s="264" t="str">
        <f>IF(CB12&lt;=Table2A!$I$23, "", "Caution - Greater than  the Total in Table 2A")</f>
        <v/>
      </c>
    </row>
    <row r="13" spans="1:81" ht="24" customHeight="1" x14ac:dyDescent="0.2">
      <c r="A13" s="964" t="s">
        <v>119</v>
      </c>
      <c r="B13" s="965"/>
      <c r="C13" s="845">
        <v>0</v>
      </c>
      <c r="D13" s="845">
        <v>0</v>
      </c>
      <c r="E13" s="829"/>
      <c r="F13" s="829"/>
      <c r="G13" s="829"/>
      <c r="H13" s="829"/>
      <c r="I13" s="845">
        <v>0</v>
      </c>
      <c r="J13" s="845">
        <v>0</v>
      </c>
      <c r="K13" s="845">
        <v>0</v>
      </c>
      <c r="L13" s="845"/>
      <c r="M13" s="845"/>
      <c r="N13" s="845"/>
      <c r="O13" s="845"/>
      <c r="P13" s="845">
        <v>0</v>
      </c>
      <c r="Q13" s="49">
        <v>6</v>
      </c>
      <c r="R13" s="17">
        <v>23</v>
      </c>
      <c r="S13" s="17"/>
      <c r="T13" s="17"/>
      <c r="U13" s="17"/>
      <c r="V13" s="17"/>
      <c r="W13" s="53">
        <v>0</v>
      </c>
      <c r="X13" s="17">
        <v>3</v>
      </c>
      <c r="Y13" s="17">
        <v>3</v>
      </c>
      <c r="Z13" s="17"/>
      <c r="AA13" s="17"/>
      <c r="AB13" s="17"/>
      <c r="AC13" s="17"/>
      <c r="AD13" s="17">
        <v>0</v>
      </c>
      <c r="AE13" s="17">
        <v>5</v>
      </c>
      <c r="AF13" s="17">
        <v>18</v>
      </c>
      <c r="AG13" s="17"/>
      <c r="AH13" s="17"/>
      <c r="AI13" s="17"/>
      <c r="AJ13" s="17"/>
      <c r="AK13" s="17">
        <v>0</v>
      </c>
      <c r="AL13" s="17">
        <v>32</v>
      </c>
      <c r="AM13" s="17">
        <v>110</v>
      </c>
      <c r="AN13" s="17"/>
      <c r="AO13" s="17"/>
      <c r="AP13" s="17"/>
      <c r="AQ13" s="17"/>
      <c r="AR13" s="17">
        <v>0</v>
      </c>
      <c r="AS13" s="17">
        <v>15</v>
      </c>
      <c r="AT13" s="17">
        <v>61</v>
      </c>
      <c r="AU13" s="17"/>
      <c r="AV13" s="17"/>
      <c r="AW13" s="17"/>
      <c r="AX13" s="17"/>
      <c r="AY13" s="17">
        <v>0</v>
      </c>
      <c r="AZ13" s="17">
        <v>0</v>
      </c>
      <c r="BA13" s="17">
        <v>12</v>
      </c>
      <c r="BB13" s="17"/>
      <c r="BC13" s="17"/>
      <c r="BD13" s="17"/>
      <c r="BE13" s="17"/>
      <c r="BF13" s="17">
        <v>0</v>
      </c>
      <c r="BG13" s="17">
        <v>0</v>
      </c>
      <c r="BH13" s="17">
        <v>3</v>
      </c>
      <c r="BI13" s="17"/>
      <c r="BJ13" s="17"/>
      <c r="BK13" s="17"/>
      <c r="BL13" s="17"/>
      <c r="BM13" s="17">
        <v>0</v>
      </c>
      <c r="BN13" s="17"/>
      <c r="BO13" s="17"/>
      <c r="BP13" s="17"/>
      <c r="BQ13" s="17"/>
      <c r="BR13" s="17"/>
      <c r="BS13" s="17"/>
      <c r="BT13" s="17"/>
      <c r="BU13" s="189">
        <f t="shared" si="0"/>
        <v>61</v>
      </c>
      <c r="BV13" s="189">
        <f t="shared" si="0"/>
        <v>230</v>
      </c>
      <c r="BW13" s="189">
        <f t="shared" si="1"/>
        <v>0</v>
      </c>
      <c r="BX13" s="189">
        <f t="shared" si="1"/>
        <v>0</v>
      </c>
      <c r="BY13" s="189">
        <f t="shared" si="1"/>
        <v>0</v>
      </c>
      <c r="BZ13" s="189">
        <f t="shared" si="1"/>
        <v>0</v>
      </c>
      <c r="CA13" s="189">
        <f>SUM(I13,P13,W13,AD13,AK13,AR13,AY13,BF13,BM13,BT13)</f>
        <v>0</v>
      </c>
      <c r="CB13" s="189">
        <f>SUM(BU13:CA13)</f>
        <v>291</v>
      </c>
      <c r="CC13" s="264" t="str">
        <f>IF(CB13&lt;=Table2A!$I$23, "", "Caution - Greater than the Total in Table 2A")</f>
        <v/>
      </c>
    </row>
    <row r="14" spans="1:81" ht="24" customHeight="1" x14ac:dyDescent="0.2">
      <c r="A14" s="964" t="s">
        <v>120</v>
      </c>
      <c r="B14" s="965"/>
      <c r="C14" s="845">
        <v>0</v>
      </c>
      <c r="D14" s="845">
        <v>1</v>
      </c>
      <c r="E14" s="829"/>
      <c r="F14" s="829"/>
      <c r="G14" s="829"/>
      <c r="H14" s="829"/>
      <c r="I14" s="845">
        <v>0</v>
      </c>
      <c r="J14" s="845">
        <v>0</v>
      </c>
      <c r="K14" s="845">
        <v>0</v>
      </c>
      <c r="L14" s="845"/>
      <c r="M14" s="845"/>
      <c r="N14" s="845"/>
      <c r="O14" s="845"/>
      <c r="P14" s="845">
        <v>0</v>
      </c>
      <c r="Q14" s="49">
        <v>2</v>
      </c>
      <c r="R14" s="17">
        <v>0</v>
      </c>
      <c r="S14" s="17"/>
      <c r="T14" s="17"/>
      <c r="U14" s="17"/>
      <c r="V14" s="17"/>
      <c r="W14" s="17">
        <v>0</v>
      </c>
      <c r="X14" s="17">
        <v>16</v>
      </c>
      <c r="Y14" s="17">
        <v>15</v>
      </c>
      <c r="Z14" s="17"/>
      <c r="AA14" s="17"/>
      <c r="AB14" s="17"/>
      <c r="AC14" s="17"/>
      <c r="AD14" s="17">
        <v>0</v>
      </c>
      <c r="AE14" s="17">
        <v>29</v>
      </c>
      <c r="AF14" s="17">
        <v>34</v>
      </c>
      <c r="AG14" s="17"/>
      <c r="AH14" s="17"/>
      <c r="AI14" s="17"/>
      <c r="AJ14" s="17"/>
      <c r="AK14" s="17">
        <v>0</v>
      </c>
      <c r="AL14" s="17">
        <v>101</v>
      </c>
      <c r="AM14" s="17">
        <v>160</v>
      </c>
      <c r="AN14" s="17"/>
      <c r="AO14" s="17"/>
      <c r="AP14" s="17"/>
      <c r="AQ14" s="17"/>
      <c r="AR14" s="17">
        <v>0</v>
      </c>
      <c r="AS14" s="17">
        <v>22</v>
      </c>
      <c r="AT14" s="17">
        <v>37</v>
      </c>
      <c r="AU14" s="17"/>
      <c r="AV14" s="17"/>
      <c r="AW14" s="17"/>
      <c r="AX14" s="17"/>
      <c r="AY14" s="17">
        <v>0</v>
      </c>
      <c r="AZ14" s="17">
        <v>1</v>
      </c>
      <c r="BA14" s="17">
        <v>2</v>
      </c>
      <c r="BB14" s="17"/>
      <c r="BC14" s="17"/>
      <c r="BD14" s="17"/>
      <c r="BE14" s="17"/>
      <c r="BF14" s="17">
        <v>0</v>
      </c>
      <c r="BG14" s="17">
        <v>0</v>
      </c>
      <c r="BH14" s="17">
        <v>0</v>
      </c>
      <c r="BI14" s="17"/>
      <c r="BJ14" s="17"/>
      <c r="BK14" s="17"/>
      <c r="BL14" s="17"/>
      <c r="BM14" s="17">
        <v>0</v>
      </c>
      <c r="BN14" s="17"/>
      <c r="BO14" s="17"/>
      <c r="BP14" s="17"/>
      <c r="BQ14" s="17"/>
      <c r="BR14" s="17"/>
      <c r="BS14" s="17"/>
      <c r="BT14" s="17"/>
      <c r="BU14" s="189">
        <f t="shared" si="0"/>
        <v>171</v>
      </c>
      <c r="BV14" s="189">
        <f t="shared" si="0"/>
        <v>249</v>
      </c>
      <c r="BW14" s="189">
        <f t="shared" si="1"/>
        <v>0</v>
      </c>
      <c r="BX14" s="189">
        <f t="shared" si="1"/>
        <v>0</v>
      </c>
      <c r="BY14" s="189">
        <f t="shared" si="1"/>
        <v>0</v>
      </c>
      <c r="BZ14" s="189">
        <f t="shared" si="1"/>
        <v>0</v>
      </c>
      <c r="CA14" s="189">
        <f>SUM(I14,P14,W14,AD14,AK14,AR14,AY14,BF14,BM14,BT14)</f>
        <v>0</v>
      </c>
      <c r="CB14" s="189">
        <f>SUM(BU14:CA14)</f>
        <v>420</v>
      </c>
      <c r="CC14" s="264" t="str">
        <f>IF(CB14&lt;=Table2A!$I$23, "", "Caution - Greater than the Total in Table 2A")</f>
        <v/>
      </c>
    </row>
    <row r="15" spans="1:81" ht="24" customHeight="1" x14ac:dyDescent="0.2">
      <c r="A15" s="964" t="s">
        <v>121</v>
      </c>
      <c r="B15" s="965"/>
      <c r="C15" s="845">
        <v>0</v>
      </c>
      <c r="D15" s="845">
        <v>0</v>
      </c>
      <c r="E15" s="829"/>
      <c r="F15" s="829"/>
      <c r="G15" s="829"/>
      <c r="H15" s="829"/>
      <c r="I15" s="845">
        <v>0</v>
      </c>
      <c r="J15" s="845">
        <v>35</v>
      </c>
      <c r="K15" s="845">
        <v>58</v>
      </c>
      <c r="L15" s="845"/>
      <c r="M15" s="845"/>
      <c r="N15" s="845"/>
      <c r="O15" s="845"/>
      <c r="P15" s="845">
        <v>0</v>
      </c>
      <c r="Q15" s="49">
        <v>77</v>
      </c>
      <c r="R15" s="17">
        <v>16</v>
      </c>
      <c r="S15" s="17"/>
      <c r="T15" s="17"/>
      <c r="U15" s="17"/>
      <c r="V15" s="17"/>
      <c r="W15" s="17">
        <v>0</v>
      </c>
      <c r="X15" s="17">
        <v>7</v>
      </c>
      <c r="Y15" s="17">
        <v>8</v>
      </c>
      <c r="Z15" s="17"/>
      <c r="AA15" s="17"/>
      <c r="AB15" s="17"/>
      <c r="AC15" s="17"/>
      <c r="AD15" s="17">
        <v>0</v>
      </c>
      <c r="AE15" s="17">
        <v>10</v>
      </c>
      <c r="AF15" s="17">
        <v>21</v>
      </c>
      <c r="AG15" s="17"/>
      <c r="AH15" s="17"/>
      <c r="AI15" s="17"/>
      <c r="AJ15" s="17"/>
      <c r="AK15" s="17">
        <v>0</v>
      </c>
      <c r="AL15" s="17">
        <v>77</v>
      </c>
      <c r="AM15" s="17">
        <v>76</v>
      </c>
      <c r="AN15" s="17"/>
      <c r="AO15" s="17"/>
      <c r="AP15" s="17"/>
      <c r="AQ15" s="17"/>
      <c r="AR15" s="17">
        <v>0</v>
      </c>
      <c r="AS15" s="17">
        <v>42</v>
      </c>
      <c r="AT15" s="17">
        <v>47</v>
      </c>
      <c r="AU15" s="17"/>
      <c r="AV15" s="17"/>
      <c r="AW15" s="17"/>
      <c r="AX15" s="17"/>
      <c r="AY15" s="17">
        <v>0</v>
      </c>
      <c r="AZ15" s="17">
        <v>3</v>
      </c>
      <c r="BA15" s="17">
        <v>6</v>
      </c>
      <c r="BB15" s="17"/>
      <c r="BC15" s="17"/>
      <c r="BD15" s="17"/>
      <c r="BE15" s="17"/>
      <c r="BF15" s="17">
        <v>0</v>
      </c>
      <c r="BG15" s="17">
        <v>0</v>
      </c>
      <c r="BH15" s="17">
        <v>0</v>
      </c>
      <c r="BI15" s="17"/>
      <c r="BJ15" s="17"/>
      <c r="BK15" s="17"/>
      <c r="BL15" s="17"/>
      <c r="BM15" s="17">
        <v>0</v>
      </c>
      <c r="BN15" s="17"/>
      <c r="BO15" s="17"/>
      <c r="BP15" s="17"/>
      <c r="BQ15" s="17"/>
      <c r="BR15" s="17"/>
      <c r="BS15" s="17"/>
      <c r="BT15" s="17"/>
      <c r="BU15" s="189">
        <f t="shared" si="0"/>
        <v>251</v>
      </c>
      <c r="BV15" s="189">
        <f t="shared" si="0"/>
        <v>232</v>
      </c>
      <c r="BW15" s="189">
        <f t="shared" si="1"/>
        <v>0</v>
      </c>
      <c r="BX15" s="189">
        <f t="shared" si="1"/>
        <v>0</v>
      </c>
      <c r="BY15" s="189">
        <f t="shared" si="1"/>
        <v>0</v>
      </c>
      <c r="BZ15" s="189">
        <f t="shared" si="1"/>
        <v>0</v>
      </c>
      <c r="CA15" s="189">
        <f>SUM(I15,P15,W15,AD15,AK15,AR15,AY15,BF15,BM15,BT15)</f>
        <v>0</v>
      </c>
      <c r="CB15" s="189">
        <f>SUM(BU15:CA15)</f>
        <v>483</v>
      </c>
      <c r="CC15" s="264" t="str">
        <f>IF(CB15&lt;=Table2A!$I$23, "", "Caution - Greater than the Total in Table 2A")</f>
        <v/>
      </c>
    </row>
    <row r="16" spans="1:81" ht="24" customHeight="1" x14ac:dyDescent="0.2">
      <c r="A16" s="1002" t="s">
        <v>122</v>
      </c>
      <c r="B16" s="965"/>
      <c r="C16" s="845">
        <v>0</v>
      </c>
      <c r="D16" s="845">
        <v>0</v>
      </c>
      <c r="E16" s="829"/>
      <c r="F16" s="829"/>
      <c r="G16" s="829"/>
      <c r="H16" s="829"/>
      <c r="I16" s="845">
        <v>0</v>
      </c>
      <c r="J16" s="845">
        <v>0</v>
      </c>
      <c r="K16" s="845">
        <v>0</v>
      </c>
      <c r="L16" s="845"/>
      <c r="M16" s="845"/>
      <c r="N16" s="845"/>
      <c r="O16" s="845"/>
      <c r="P16" s="845">
        <v>0</v>
      </c>
      <c r="Q16" s="49">
        <v>0</v>
      </c>
      <c r="R16" s="17">
        <v>0</v>
      </c>
      <c r="S16" s="17"/>
      <c r="T16" s="17"/>
      <c r="U16" s="17"/>
      <c r="V16" s="17"/>
      <c r="W16" s="17">
        <v>0</v>
      </c>
      <c r="X16" s="17">
        <v>0</v>
      </c>
      <c r="Y16" s="17">
        <v>0</v>
      </c>
      <c r="Z16" s="17"/>
      <c r="AA16" s="17"/>
      <c r="AB16" s="17"/>
      <c r="AC16" s="17"/>
      <c r="AD16" s="17">
        <v>0</v>
      </c>
      <c r="AE16" s="17">
        <v>0</v>
      </c>
      <c r="AF16" s="17">
        <v>0</v>
      </c>
      <c r="AG16" s="17"/>
      <c r="AH16" s="17"/>
      <c r="AI16" s="17"/>
      <c r="AJ16" s="17"/>
      <c r="AK16" s="17">
        <v>0</v>
      </c>
      <c r="AL16" s="17">
        <v>0</v>
      </c>
      <c r="AM16" s="17">
        <v>0</v>
      </c>
      <c r="AN16" s="17"/>
      <c r="AO16" s="17"/>
      <c r="AP16" s="17"/>
      <c r="AQ16" s="17"/>
      <c r="AR16" s="17">
        <v>0</v>
      </c>
      <c r="AS16" s="17">
        <v>0</v>
      </c>
      <c r="AT16" s="17">
        <v>0</v>
      </c>
      <c r="AU16" s="17"/>
      <c r="AV16" s="17"/>
      <c r="AW16" s="17"/>
      <c r="AX16" s="17"/>
      <c r="AY16" s="17">
        <v>0</v>
      </c>
      <c r="AZ16" s="17">
        <v>0</v>
      </c>
      <c r="BA16" s="17">
        <v>0</v>
      </c>
      <c r="BB16" s="17"/>
      <c r="BC16" s="17"/>
      <c r="BD16" s="17"/>
      <c r="BE16" s="17"/>
      <c r="BF16" s="17">
        <v>0</v>
      </c>
      <c r="BG16" s="17">
        <v>0</v>
      </c>
      <c r="BH16" s="17">
        <v>0</v>
      </c>
      <c r="BI16" s="17"/>
      <c r="BJ16" s="17"/>
      <c r="BK16" s="17"/>
      <c r="BL16" s="17"/>
      <c r="BM16" s="17">
        <v>0</v>
      </c>
      <c r="BN16" s="17"/>
      <c r="BO16" s="17"/>
      <c r="BP16" s="17"/>
      <c r="BQ16" s="17"/>
      <c r="BR16" s="17"/>
      <c r="BS16" s="17"/>
      <c r="BT16" s="17"/>
      <c r="BU16" s="189">
        <f t="shared" si="0"/>
        <v>0</v>
      </c>
      <c r="BV16" s="189">
        <f t="shared" si="0"/>
        <v>0</v>
      </c>
      <c r="BW16" s="189">
        <f t="shared" si="1"/>
        <v>0</v>
      </c>
      <c r="BX16" s="189">
        <f t="shared" si="1"/>
        <v>0</v>
      </c>
      <c r="BY16" s="189">
        <f t="shared" si="1"/>
        <v>0</v>
      </c>
      <c r="BZ16" s="189">
        <f t="shared" si="1"/>
        <v>0</v>
      </c>
      <c r="CA16" s="189">
        <f>SUM(I16,P16,W16,AD16,AK16,AR16,AY16,BF16,BM16,BT16)</f>
        <v>0</v>
      </c>
      <c r="CB16" s="189">
        <f>SUM(BU16:CA16)</f>
        <v>0</v>
      </c>
      <c r="CC16" s="264" t="str">
        <f>IF(CB16&lt;=Table2A!$I$23, "", "Caution - Greater than the Total in Table 2A")</f>
        <v/>
      </c>
    </row>
    <row r="17" spans="1:27" ht="24" customHeight="1" x14ac:dyDescent="0.2">
      <c r="A17" s="1009" t="s">
        <v>613</v>
      </c>
      <c r="B17" s="1010"/>
      <c r="C17" s="970"/>
      <c r="D17" s="971"/>
      <c r="E17" s="971"/>
      <c r="F17" s="971"/>
      <c r="G17" s="971"/>
      <c r="H17" s="971"/>
      <c r="I17" s="971"/>
      <c r="J17" s="971"/>
      <c r="K17" s="971"/>
      <c r="L17" s="971"/>
      <c r="M17" s="971"/>
      <c r="N17" s="971"/>
      <c r="O17" s="971"/>
      <c r="P17" s="971"/>
      <c r="Q17" s="971"/>
      <c r="R17" s="972"/>
      <c r="S17" s="265"/>
      <c r="T17" s="266"/>
      <c r="U17" s="266"/>
      <c r="V17" s="266"/>
      <c r="W17" s="266"/>
      <c r="X17" s="266"/>
      <c r="Y17" s="266"/>
      <c r="Z17" s="266"/>
      <c r="AA17" s="266"/>
    </row>
    <row r="18" spans="1:27" ht="24.75" customHeight="1" x14ac:dyDescent="0.2">
      <c r="A18" s="1009" t="s">
        <v>724</v>
      </c>
      <c r="B18" s="1010"/>
      <c r="C18" s="970"/>
      <c r="D18" s="971"/>
      <c r="E18" s="971"/>
      <c r="F18" s="971"/>
      <c r="G18" s="971"/>
      <c r="H18" s="971"/>
      <c r="I18" s="971"/>
      <c r="J18" s="971"/>
      <c r="K18" s="971"/>
      <c r="L18" s="971"/>
      <c r="M18" s="971"/>
      <c r="N18" s="971"/>
      <c r="O18" s="971"/>
      <c r="P18" s="971"/>
      <c r="Q18" s="971"/>
      <c r="R18" s="972"/>
      <c r="S18" s="267"/>
      <c r="T18" s="268"/>
      <c r="U18" s="268"/>
      <c r="V18" s="268"/>
      <c r="W18" s="268"/>
      <c r="X18" s="268"/>
      <c r="Y18" s="268"/>
      <c r="Z18" s="268"/>
      <c r="AA18" s="268"/>
    </row>
    <row r="19" spans="1:27" ht="24.75" customHeight="1" x14ac:dyDescent="0.2">
      <c r="A19" s="1009" t="s">
        <v>110</v>
      </c>
      <c r="B19" s="1010"/>
      <c r="C19" s="970" t="s">
        <v>930</v>
      </c>
      <c r="D19" s="971"/>
      <c r="E19" s="971"/>
      <c r="F19" s="971"/>
      <c r="G19" s="971"/>
      <c r="H19" s="971"/>
      <c r="I19" s="971"/>
      <c r="J19" s="971"/>
      <c r="K19" s="971"/>
      <c r="L19" s="971"/>
      <c r="M19" s="971"/>
      <c r="N19" s="971"/>
      <c r="O19" s="971"/>
      <c r="P19" s="971"/>
      <c r="Q19" s="971"/>
      <c r="R19" s="972"/>
      <c r="S19" s="267"/>
      <c r="T19" s="268"/>
      <c r="U19" s="268"/>
      <c r="V19" s="268"/>
      <c r="W19" s="268"/>
      <c r="X19" s="268"/>
      <c r="Y19" s="268"/>
      <c r="Z19" s="268"/>
      <c r="AA19" s="268"/>
    </row>
    <row r="20" spans="1:27" ht="24.75" customHeight="1" x14ac:dyDescent="0.2">
      <c r="A20" s="1015" t="s">
        <v>530</v>
      </c>
      <c r="B20" s="1015"/>
      <c r="C20" s="1015"/>
      <c r="D20" s="1015"/>
      <c r="E20" s="1015"/>
      <c r="F20" s="1015"/>
      <c r="G20" s="1015"/>
      <c r="H20" s="1015"/>
      <c r="I20" s="1015"/>
      <c r="J20" s="1015"/>
      <c r="K20" s="1015"/>
      <c r="L20" s="1015"/>
      <c r="M20" s="1015"/>
      <c r="N20" s="1015"/>
      <c r="O20" s="1015"/>
      <c r="P20" s="1015"/>
      <c r="Q20" s="1015"/>
      <c r="R20" s="1015"/>
      <c r="S20" s="269"/>
      <c r="T20" s="269"/>
      <c r="U20" s="269"/>
      <c r="V20" s="269"/>
      <c r="W20" s="269"/>
      <c r="X20" s="269"/>
      <c r="Y20" s="269"/>
      <c r="Z20" s="269"/>
      <c r="AA20" s="269"/>
    </row>
    <row r="21" spans="1:27" ht="6" customHeight="1" x14ac:dyDescent="0.2"/>
    <row r="22" spans="1:27" ht="15.75" x14ac:dyDescent="0.25">
      <c r="A22" s="270" t="s">
        <v>123</v>
      </c>
      <c r="B22" s="270"/>
    </row>
    <row r="23" spans="1:27" ht="12.75" customHeight="1" x14ac:dyDescent="0.2">
      <c r="A23" s="853">
        <v>1</v>
      </c>
      <c r="B23" s="1001" t="s">
        <v>124</v>
      </c>
      <c r="C23" s="1001"/>
      <c r="D23" s="1001"/>
      <c r="E23" s="1001"/>
      <c r="F23" s="1001"/>
      <c r="G23" s="1001"/>
      <c r="H23" s="1001"/>
      <c r="I23" s="1001"/>
      <c r="J23" s="1001"/>
      <c r="K23" s="1001"/>
      <c r="L23" s="1001"/>
      <c r="M23" s="1001"/>
      <c r="N23" s="1001"/>
      <c r="O23" s="1001"/>
      <c r="P23" s="1001"/>
      <c r="Q23" s="1001"/>
      <c r="R23" s="1001"/>
      <c r="S23" s="272"/>
      <c r="T23" s="272"/>
      <c r="U23" s="272"/>
      <c r="V23" s="272"/>
      <c r="W23" s="272"/>
      <c r="X23" s="272"/>
      <c r="Y23" s="272"/>
      <c r="Z23" s="272"/>
      <c r="AA23" s="272"/>
    </row>
    <row r="24" spans="1:27" ht="12.75" customHeight="1" x14ac:dyDescent="0.2">
      <c r="A24" s="853">
        <v>2</v>
      </c>
      <c r="B24" s="1001" t="s">
        <v>125</v>
      </c>
      <c r="C24" s="1001"/>
      <c r="D24" s="1001"/>
      <c r="E24" s="1001"/>
      <c r="F24" s="1001"/>
      <c r="G24" s="1001"/>
      <c r="H24" s="1001"/>
      <c r="I24" s="1001"/>
      <c r="J24" s="1001"/>
      <c r="K24" s="1001"/>
      <c r="L24" s="1001"/>
      <c r="M24" s="1001"/>
      <c r="N24" s="1001"/>
      <c r="O24" s="1001"/>
      <c r="P24" s="1001"/>
      <c r="Q24" s="1001"/>
      <c r="R24" s="1001"/>
      <c r="S24" s="272"/>
      <c r="T24" s="272"/>
      <c r="U24" s="272"/>
      <c r="V24" s="272"/>
      <c r="W24" s="272"/>
      <c r="X24" s="272"/>
      <c r="Y24" s="272"/>
      <c r="Z24" s="272"/>
      <c r="AA24" s="272"/>
    </row>
    <row r="25" spans="1:27" ht="12.75" customHeight="1" x14ac:dyDescent="0.2">
      <c r="A25" s="853">
        <v>3</v>
      </c>
      <c r="B25" s="1001" t="s">
        <v>807</v>
      </c>
      <c r="C25" s="1001"/>
      <c r="D25" s="1001"/>
      <c r="E25" s="1001"/>
      <c r="F25" s="1001"/>
      <c r="G25" s="1001"/>
      <c r="H25" s="1001"/>
      <c r="I25" s="1001"/>
      <c r="J25" s="1001"/>
      <c r="K25" s="1001"/>
      <c r="L25" s="1001"/>
      <c r="M25" s="1001"/>
      <c r="N25" s="1001"/>
      <c r="O25" s="1001"/>
      <c r="P25" s="1001"/>
      <c r="Q25" s="1001"/>
      <c r="R25" s="1001"/>
      <c r="S25" s="272"/>
      <c r="T25" s="272"/>
      <c r="U25" s="272"/>
      <c r="V25" s="272"/>
      <c r="W25" s="272"/>
      <c r="X25" s="272"/>
      <c r="Y25" s="272"/>
      <c r="Z25" s="272"/>
      <c r="AA25" s="272"/>
    </row>
    <row r="26" spans="1:27" ht="23.25" customHeight="1" x14ac:dyDescent="0.2">
      <c r="A26" s="854">
        <v>4</v>
      </c>
      <c r="B26" s="1001" t="s">
        <v>127</v>
      </c>
      <c r="C26" s="1001"/>
      <c r="D26" s="1001"/>
      <c r="E26" s="1001"/>
      <c r="F26" s="1001"/>
      <c r="G26" s="1001"/>
      <c r="H26" s="1001"/>
      <c r="I26" s="1001"/>
      <c r="J26" s="1001"/>
      <c r="K26" s="1001"/>
      <c r="L26" s="1001"/>
      <c r="M26" s="1001"/>
      <c r="N26" s="1001"/>
      <c r="O26" s="1001"/>
      <c r="P26" s="1001"/>
      <c r="Q26" s="1001"/>
      <c r="R26" s="1001"/>
      <c r="S26" s="272"/>
      <c r="T26" s="272"/>
      <c r="U26" s="272"/>
      <c r="V26" s="272"/>
      <c r="W26" s="272"/>
      <c r="X26" s="272"/>
      <c r="Y26" s="272"/>
      <c r="Z26" s="272"/>
      <c r="AA26" s="272"/>
    </row>
    <row r="27" spans="1:27" ht="11.25" customHeight="1" x14ac:dyDescent="0.2">
      <c r="A27" s="853">
        <v>5</v>
      </c>
      <c r="B27" s="1001" t="s">
        <v>808</v>
      </c>
      <c r="C27" s="1001"/>
      <c r="D27" s="1001"/>
      <c r="E27" s="1001"/>
      <c r="F27" s="1001"/>
      <c r="G27" s="1001"/>
      <c r="H27" s="1001"/>
      <c r="I27" s="1001"/>
      <c r="J27" s="1001"/>
      <c r="K27" s="1001"/>
      <c r="L27" s="1001"/>
      <c r="M27" s="1001"/>
      <c r="N27" s="1001"/>
      <c r="O27" s="1001"/>
      <c r="P27" s="1001"/>
      <c r="Q27" s="1001"/>
      <c r="R27" s="1001"/>
      <c r="S27" s="272"/>
      <c r="T27" s="272"/>
      <c r="U27" s="272"/>
      <c r="V27" s="272"/>
      <c r="W27" s="272"/>
      <c r="X27" s="272"/>
      <c r="Y27" s="272"/>
      <c r="Z27" s="272"/>
      <c r="AA27" s="272"/>
    </row>
    <row r="28" spans="1:27" ht="38.25" customHeight="1" x14ac:dyDescent="0.2">
      <c r="A28" s="853">
        <v>6</v>
      </c>
      <c r="B28" s="1001" t="s">
        <v>877</v>
      </c>
      <c r="C28" s="1001"/>
      <c r="D28" s="1001"/>
      <c r="E28" s="1001"/>
      <c r="F28" s="1001"/>
      <c r="G28" s="1001"/>
      <c r="H28" s="1001"/>
      <c r="I28" s="1001"/>
      <c r="J28" s="1001"/>
      <c r="K28" s="1001"/>
      <c r="L28" s="1001"/>
      <c r="M28" s="1001"/>
      <c r="N28" s="1001"/>
      <c r="O28" s="1001"/>
      <c r="P28" s="1001"/>
      <c r="Q28" s="1001"/>
      <c r="R28" s="1001"/>
      <c r="S28" s="272"/>
      <c r="T28" s="272"/>
      <c r="U28" s="272"/>
      <c r="V28" s="272"/>
      <c r="W28" s="272"/>
      <c r="X28" s="272"/>
      <c r="Y28" s="272"/>
      <c r="Z28" s="272"/>
      <c r="AA28" s="272"/>
    </row>
  </sheetData>
  <mergeCells count="37">
    <mergeCell ref="BN10:BT10"/>
    <mergeCell ref="BU10:CB10"/>
    <mergeCell ref="Q10:W10"/>
    <mergeCell ref="C10:I10"/>
    <mergeCell ref="J10:P10"/>
    <mergeCell ref="X10:AD10"/>
    <mergeCell ref="AE10:AK10"/>
    <mergeCell ref="BG10:BM10"/>
    <mergeCell ref="AL10:AR10"/>
    <mergeCell ref="AS10:AY10"/>
    <mergeCell ref="B27:R27"/>
    <mergeCell ref="C9:R9"/>
    <mergeCell ref="A15:B15"/>
    <mergeCell ref="B28:R28"/>
    <mergeCell ref="A18:B18"/>
    <mergeCell ref="C18:R18"/>
    <mergeCell ref="A19:B19"/>
    <mergeCell ref="C19:R19"/>
    <mergeCell ref="B26:R26"/>
    <mergeCell ref="A10:B11"/>
    <mergeCell ref="A9:B9"/>
    <mergeCell ref="B24:R24"/>
    <mergeCell ref="B25:R25"/>
    <mergeCell ref="A20:R20"/>
    <mergeCell ref="A17:B17"/>
    <mergeCell ref="A14:B14"/>
    <mergeCell ref="A3:J3"/>
    <mergeCell ref="A7:B7"/>
    <mergeCell ref="A8:B8"/>
    <mergeCell ref="D8:J8"/>
    <mergeCell ref="L8:R8"/>
    <mergeCell ref="B23:R23"/>
    <mergeCell ref="A12:B12"/>
    <mergeCell ref="A13:B13"/>
    <mergeCell ref="A16:B16"/>
    <mergeCell ref="AZ10:BF10"/>
    <mergeCell ref="C17:R17"/>
  </mergeCells>
  <dataValidations count="11">
    <dataValidation type="textLength" operator="equal" showErrorMessage="1" errorTitle="Invalid state name entered." error="Please enter the two character state abbreviation only." promptTitle="Enter a 2 character state name." prompt="Please enter a two character state abbreviation only." sqref="S9" xr:uid="{DE73DAD7-C4F2-40FB-9979-589E31C5B621}">
      <formula1>2</formula1>
    </dataValidation>
    <dataValidation type="custom" allowBlank="1" showErrorMessage="1" errorTitle="CAUTION" error="Do not enter, this is an automatically calculated total!" promptTitle="CAUTION" prompt="If RED, number is greater than or equal to the Total in Table 2A" sqref="BU12:BV16 CA12:CB16" xr:uid="{2ED70566-3DA9-4CA2-B572-6D6A2DA7230A}">
      <formula1>"None"</formula1>
    </dataValidation>
    <dataValidation type="textLength" operator="lessThanOrEqual" allowBlank="1" showInputMessage="1" showErrorMessage="1" error="The note you are trying to enter is too long for this field (greater than 255 characters). Please use the General Comments sheet for this note!" sqref="C17:R19" xr:uid="{492B6E6A-3CC2-4F35-B5B8-C7BF6418FF5D}">
      <formula1>255</formula1>
    </dataValidation>
    <dataValidation showErrorMessage="1" errorTitle="Invalid year entered." error="Please enter a four digit year between 2014 and 2016 only." promptTitle="Enter a 4 digit year." prompt="Please enter a four digit year between 2004 and 2007 only." sqref="C8 K8" xr:uid="{5C436521-6507-4464-875D-BD07E72B1350}"/>
    <dataValidation allowBlank="1" showInputMessage="1" showErrorMessage="1" errorTitle="Invalid year entered" error="Please enter a four digit year between 2015 and 2017 only" sqref="S8" xr:uid="{6FA935BB-7C32-4110-85AC-425BE2E83EF4}"/>
    <dataValidation type="date" operator="greaterThan" allowBlank="1" showInputMessage="1" showErrorMessage="1" errorTitle="INVALID DATE!" error="Report Period End Date cannot be before Begin Date." sqref="L8:R8" xr:uid="{C0CC9626-BC3B-4853-9AD4-192C3A19D418}">
      <formula1>D8</formula1>
    </dataValidation>
    <dataValidation type="date" operator="greaterThanOrEqual" allowBlank="1" showInputMessage="1" showErrorMessage="1" errorTitle="INVALID DATE!" error="Please enter a valid Start Date." sqref="D8:J8" xr:uid="{0F2FCFB8-C89B-4413-97F3-96B44DF00C12}">
      <formula1>43466</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C9:R9" xr:uid="{5375BDDF-19BC-4009-B997-8B0E7B11FD7A}">
      <formula1>2</formula1>
    </dataValidation>
    <dataValidation type="whole" allowBlank="1" showErrorMessage="1" errorTitle="Caution!" error="This is a numeric field. Please enter whole numbers only!" promptTitle="Caution" prompt="Do Not  Enter Data for Hispanic if already added in Table 2A" sqref="C12:D16 I12:BT16" xr:uid="{BDC0EA32-588B-44D9-9D2D-983DC2D5292F}">
      <formula1>0</formula1>
      <formula2>1000000</formula2>
    </dataValidation>
    <dataValidation type="custom" allowBlank="1" showInputMessage="1" showErrorMessage="1" errorTitle="Caution!" error="Data entered in blacked-out cells, please remove this data." sqref="E12:H16" xr:uid="{F83BE63D-EB53-4DF2-AC7F-464C7D1104BC}">
      <formula1>"None"</formula1>
    </dataValidation>
    <dataValidation type="custom" allowBlank="1" showInputMessage="1" showErrorMessage="1" errorTitle="CAUTION" error="Do not enter, this is an automatically calculated total!" sqref="BW12:BZ16" xr:uid="{B1F0C206-5F02-45C5-B05B-4A9D36480AC2}">
      <formula1>"None"</formula1>
    </dataValidation>
  </dataValidations>
  <pageMargins left="0.75" right="0.75" top="1" bottom="1" header="0.5" footer="0.5"/>
  <pageSetup scale="96" orientation="portrait" r:id="rId1"/>
  <headerFooter alignWithMargins="0">
    <oddFooter>&amp;LFY 2024 Uniform Reporting System (URS)</oddFooter>
  </headerFooter>
  <colBreaks count="1" manualBreakCount="1">
    <brk id="32"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2C80-5C90-4B28-AAAE-C1D14D1FD1F4}">
  <sheetPr codeName="Sheet7"/>
  <dimension ref="A1:BO32"/>
  <sheetViews>
    <sheetView showGridLines="0" topLeftCell="A17" zoomScaleNormal="100" workbookViewId="0">
      <selection activeCell="E44" sqref="E44"/>
    </sheetView>
  </sheetViews>
  <sheetFormatPr defaultRowHeight="12.75" x14ac:dyDescent="0.2"/>
  <cols>
    <col min="1" max="1" width="22.140625" customWidth="1"/>
    <col min="2" max="58" width="11.7109375" customWidth="1"/>
    <col min="59" max="59" width="54.7109375" customWidth="1"/>
  </cols>
  <sheetData>
    <row r="1" spans="1:67" x14ac:dyDescent="0.2">
      <c r="A1" s="4" t="s">
        <v>129</v>
      </c>
    </row>
    <row r="2" spans="1:67" x14ac:dyDescent="0.2">
      <c r="A2" s="6"/>
    </row>
    <row r="3" spans="1:67" ht="31.5" customHeight="1" x14ac:dyDescent="0.2">
      <c r="A3" s="1003" t="s">
        <v>708</v>
      </c>
      <c r="B3" s="1003"/>
      <c r="C3" s="1003"/>
      <c r="D3" s="1003"/>
      <c r="E3" s="1003"/>
      <c r="F3" s="1003"/>
      <c r="G3" s="1003"/>
      <c r="H3" s="1003"/>
      <c r="I3" s="1003"/>
      <c r="J3" s="1003"/>
      <c r="K3" s="1003"/>
      <c r="L3" s="1003"/>
      <c r="M3" s="1003"/>
      <c r="N3" s="1003"/>
      <c r="O3" s="1003"/>
      <c r="P3" s="1003"/>
      <c r="Q3" s="1003"/>
      <c r="R3" s="1003"/>
      <c r="S3" s="1003"/>
      <c r="T3" s="1003"/>
      <c r="U3" s="1003"/>
      <c r="V3" s="1003"/>
    </row>
    <row r="4" spans="1:67" ht="8.25" customHeight="1" x14ac:dyDescent="0.2"/>
    <row r="5" spans="1:67" ht="18" customHeight="1" x14ac:dyDescent="0.25">
      <c r="A5" s="229" t="s">
        <v>80</v>
      </c>
    </row>
    <row r="6" spans="1:67" ht="8.4499999999999993" customHeight="1" x14ac:dyDescent="0.2"/>
    <row r="7" spans="1:67" x14ac:dyDescent="0.2">
      <c r="A7" s="10" t="s">
        <v>130</v>
      </c>
      <c r="B7" s="230"/>
      <c r="C7" s="231"/>
      <c r="D7" s="231"/>
      <c r="E7" s="231"/>
      <c r="F7" s="231"/>
      <c r="G7" s="231"/>
      <c r="H7" s="231"/>
      <c r="I7" s="231"/>
      <c r="J7" s="231"/>
      <c r="K7" s="231"/>
      <c r="L7" s="231"/>
      <c r="M7" s="231"/>
      <c r="N7" s="231"/>
      <c r="O7" s="231"/>
      <c r="P7" s="231"/>
      <c r="Q7" s="231"/>
      <c r="R7" s="231"/>
      <c r="S7" s="231"/>
      <c r="T7" s="231"/>
      <c r="U7" s="231"/>
      <c r="V7" s="231"/>
    </row>
    <row r="8" spans="1:67" x14ac:dyDescent="0.2">
      <c r="A8" s="9" t="s">
        <v>382</v>
      </c>
      <c r="B8" s="232" t="s">
        <v>82</v>
      </c>
      <c r="C8" s="1008">
        <v>45108</v>
      </c>
      <c r="D8" s="1008"/>
      <c r="E8" s="1008"/>
      <c r="F8" s="1008"/>
      <c r="G8" s="1008"/>
      <c r="H8" s="1008"/>
      <c r="I8" s="1008"/>
      <c r="J8" s="233" t="s">
        <v>74</v>
      </c>
      <c r="K8" s="976">
        <v>45473</v>
      </c>
      <c r="L8" s="977"/>
      <c r="M8" s="977"/>
      <c r="N8" s="977"/>
      <c r="O8" s="977"/>
      <c r="P8" s="977"/>
      <c r="Q8" s="977"/>
      <c r="R8" s="977"/>
      <c r="S8" s="977"/>
      <c r="T8" s="977"/>
      <c r="U8" s="977"/>
      <c r="V8" s="978"/>
    </row>
    <row r="9" spans="1:67" x14ac:dyDescent="0.2">
      <c r="A9" s="9" t="s">
        <v>75</v>
      </c>
      <c r="B9" s="979" t="s">
        <v>921</v>
      </c>
      <c r="C9" s="990"/>
      <c r="D9" s="990"/>
      <c r="E9" s="990"/>
      <c r="F9" s="990"/>
      <c r="G9" s="990"/>
      <c r="H9" s="990"/>
      <c r="I9" s="990"/>
      <c r="J9" s="990"/>
      <c r="K9" s="990"/>
      <c r="L9" s="990"/>
      <c r="M9" s="990"/>
      <c r="N9" s="990"/>
      <c r="O9" s="990"/>
      <c r="P9" s="990"/>
      <c r="Q9" s="990"/>
      <c r="R9" s="990"/>
      <c r="S9" s="990"/>
      <c r="T9" s="990"/>
      <c r="U9" s="990"/>
      <c r="V9" s="991"/>
    </row>
    <row r="10" spans="1:67" s="236" customFormat="1" ht="23.45" customHeight="1" x14ac:dyDescent="0.2">
      <c r="A10" s="235"/>
      <c r="B10" s="968" t="s">
        <v>116</v>
      </c>
      <c r="C10" s="969"/>
      <c r="D10" s="969"/>
      <c r="E10" s="969"/>
      <c r="F10" s="969"/>
      <c r="G10" s="969"/>
      <c r="H10" s="973"/>
      <c r="I10" s="968" t="s">
        <v>497</v>
      </c>
      <c r="J10" s="969"/>
      <c r="K10" s="969"/>
      <c r="L10" s="969"/>
      <c r="M10" s="969"/>
      <c r="N10" s="969"/>
      <c r="O10" s="973"/>
      <c r="P10" s="968" t="s">
        <v>498</v>
      </c>
      <c r="Q10" s="969"/>
      <c r="R10" s="969"/>
      <c r="S10" s="969"/>
      <c r="T10" s="969"/>
      <c r="U10" s="969"/>
      <c r="V10" s="973"/>
      <c r="W10" s="968" t="s">
        <v>499</v>
      </c>
      <c r="X10" s="969"/>
      <c r="Y10" s="969"/>
      <c r="Z10" s="969"/>
      <c r="AA10" s="969"/>
      <c r="AB10" s="969"/>
      <c r="AC10" s="973"/>
      <c r="AD10" s="968" t="s">
        <v>500</v>
      </c>
      <c r="AE10" s="969"/>
      <c r="AF10" s="969"/>
      <c r="AG10" s="969"/>
      <c r="AH10" s="969"/>
      <c r="AI10" s="969"/>
      <c r="AJ10" s="973"/>
      <c r="AK10" s="968" t="s">
        <v>501</v>
      </c>
      <c r="AL10" s="969"/>
      <c r="AM10" s="969"/>
      <c r="AN10" s="969"/>
      <c r="AO10" s="969"/>
      <c r="AP10" s="969"/>
      <c r="AQ10" s="973"/>
      <c r="AR10" s="968" t="s">
        <v>117</v>
      </c>
      <c r="AS10" s="969"/>
      <c r="AT10" s="969"/>
      <c r="AU10" s="969"/>
      <c r="AV10" s="969"/>
      <c r="AW10" s="969"/>
      <c r="AX10" s="973"/>
      <c r="AY10" s="968" t="s">
        <v>83</v>
      </c>
      <c r="AZ10" s="969"/>
      <c r="BA10" s="969"/>
      <c r="BB10" s="969"/>
      <c r="BC10" s="969"/>
      <c r="BD10" s="969"/>
      <c r="BE10" s="969"/>
      <c r="BF10" s="973"/>
    </row>
    <row r="11" spans="1:67" s="236" customFormat="1" ht="40.5" customHeight="1" x14ac:dyDescent="0.2">
      <c r="A11" s="274"/>
      <c r="B11" s="238" t="s">
        <v>91</v>
      </c>
      <c r="C11" s="238" t="s">
        <v>92</v>
      </c>
      <c r="D11" s="238" t="s">
        <v>477</v>
      </c>
      <c r="E11" s="238" t="s">
        <v>531</v>
      </c>
      <c r="F11" s="238" t="s">
        <v>478</v>
      </c>
      <c r="G11" s="238" t="s">
        <v>95</v>
      </c>
      <c r="H11" s="238" t="s">
        <v>94</v>
      </c>
      <c r="I11" s="238" t="s">
        <v>91</v>
      </c>
      <c r="J11" s="238" t="s">
        <v>92</v>
      </c>
      <c r="K11" s="238" t="s">
        <v>477</v>
      </c>
      <c r="L11" s="238" t="s">
        <v>531</v>
      </c>
      <c r="M11" s="238" t="s">
        <v>478</v>
      </c>
      <c r="N11" s="238" t="s">
        <v>95</v>
      </c>
      <c r="O11" s="238" t="s">
        <v>94</v>
      </c>
      <c r="P11" s="238" t="s">
        <v>91</v>
      </c>
      <c r="Q11" s="238" t="s">
        <v>92</v>
      </c>
      <c r="R11" s="238" t="s">
        <v>477</v>
      </c>
      <c r="S11" s="238" t="s">
        <v>531</v>
      </c>
      <c r="T11" s="238" t="s">
        <v>478</v>
      </c>
      <c r="U11" s="238" t="s">
        <v>95</v>
      </c>
      <c r="V11" s="238" t="s">
        <v>94</v>
      </c>
      <c r="W11" s="238" t="s">
        <v>91</v>
      </c>
      <c r="X11" s="238" t="s">
        <v>92</v>
      </c>
      <c r="Y11" s="238" t="s">
        <v>477</v>
      </c>
      <c r="Z11" s="238" t="s">
        <v>531</v>
      </c>
      <c r="AA11" s="238" t="s">
        <v>478</v>
      </c>
      <c r="AB11" s="238" t="s">
        <v>95</v>
      </c>
      <c r="AC11" s="238" t="s">
        <v>94</v>
      </c>
      <c r="AD11" s="238" t="s">
        <v>91</v>
      </c>
      <c r="AE11" s="238" t="s">
        <v>92</v>
      </c>
      <c r="AF11" s="238" t="s">
        <v>477</v>
      </c>
      <c r="AG11" s="238" t="s">
        <v>531</v>
      </c>
      <c r="AH11" s="238" t="s">
        <v>478</v>
      </c>
      <c r="AI11" s="238" t="s">
        <v>93</v>
      </c>
      <c r="AJ11" s="238" t="s">
        <v>94</v>
      </c>
      <c r="AK11" s="238" t="s">
        <v>91</v>
      </c>
      <c r="AL11" s="238" t="s">
        <v>92</v>
      </c>
      <c r="AM11" s="238" t="s">
        <v>477</v>
      </c>
      <c r="AN11" s="238" t="s">
        <v>531</v>
      </c>
      <c r="AO11" s="238" t="s">
        <v>478</v>
      </c>
      <c r="AP11" s="238" t="s">
        <v>95</v>
      </c>
      <c r="AQ11" s="238" t="s">
        <v>94</v>
      </c>
      <c r="AR11" s="238" t="s">
        <v>91</v>
      </c>
      <c r="AS11" s="238" t="s">
        <v>92</v>
      </c>
      <c r="AT11" s="238" t="s">
        <v>477</v>
      </c>
      <c r="AU11" s="238" t="s">
        <v>531</v>
      </c>
      <c r="AV11" s="238" t="s">
        <v>478</v>
      </c>
      <c r="AW11" s="238" t="s">
        <v>95</v>
      </c>
      <c r="AX11" s="238" t="s">
        <v>94</v>
      </c>
      <c r="AY11" s="238" t="s">
        <v>91</v>
      </c>
      <c r="AZ11" s="238" t="s">
        <v>92</v>
      </c>
      <c r="BA11" s="238" t="s">
        <v>477</v>
      </c>
      <c r="BB11" s="238" t="s">
        <v>531</v>
      </c>
      <c r="BC11" s="238" t="s">
        <v>478</v>
      </c>
      <c r="BD11" s="238" t="s">
        <v>95</v>
      </c>
      <c r="BE11" s="238" t="s">
        <v>94</v>
      </c>
      <c r="BF11" s="238" t="s">
        <v>83</v>
      </c>
    </row>
    <row r="12" spans="1:67" ht="61.5" customHeight="1" x14ac:dyDescent="0.2">
      <c r="A12" s="837" t="s">
        <v>528</v>
      </c>
      <c r="B12" s="40">
        <v>348</v>
      </c>
      <c r="C12" s="17">
        <v>181</v>
      </c>
      <c r="D12" s="17"/>
      <c r="E12" s="17"/>
      <c r="F12" s="17"/>
      <c r="G12" s="17"/>
      <c r="H12" s="17">
        <v>6</v>
      </c>
      <c r="I12" s="17">
        <v>524</v>
      </c>
      <c r="J12" s="17">
        <v>351</v>
      </c>
      <c r="K12" s="17"/>
      <c r="L12" s="17"/>
      <c r="M12" s="17"/>
      <c r="N12" s="17"/>
      <c r="O12" s="17">
        <v>4</v>
      </c>
      <c r="P12" s="17">
        <v>2662</v>
      </c>
      <c r="Q12" s="17">
        <v>2161</v>
      </c>
      <c r="R12" s="17"/>
      <c r="S12" s="17"/>
      <c r="T12" s="17"/>
      <c r="U12" s="17"/>
      <c r="V12" s="17">
        <v>6</v>
      </c>
      <c r="W12" s="17">
        <v>1133</v>
      </c>
      <c r="X12" s="17">
        <v>910</v>
      </c>
      <c r="Y12" s="17"/>
      <c r="Z12" s="17"/>
      <c r="AA12" s="17"/>
      <c r="AB12" s="17"/>
      <c r="AC12" s="17">
        <v>2</v>
      </c>
      <c r="AD12" s="17">
        <v>87</v>
      </c>
      <c r="AE12" s="17">
        <v>46</v>
      </c>
      <c r="AF12" s="17"/>
      <c r="AG12" s="17"/>
      <c r="AH12" s="17"/>
      <c r="AI12" s="17"/>
      <c r="AJ12" s="17">
        <v>0</v>
      </c>
      <c r="AK12" s="17">
        <v>6</v>
      </c>
      <c r="AL12" s="17">
        <v>9</v>
      </c>
      <c r="AM12" s="17"/>
      <c r="AN12" s="17"/>
      <c r="AO12" s="17"/>
      <c r="AP12" s="17"/>
      <c r="AQ12" s="17">
        <v>0</v>
      </c>
      <c r="AR12" s="17"/>
      <c r="AS12" s="17"/>
      <c r="AT12" s="17"/>
      <c r="AU12" s="17"/>
      <c r="AV12" s="17"/>
      <c r="AW12" s="17"/>
      <c r="AX12" s="17"/>
      <c r="AY12" s="189">
        <f>SUM(B12,I12,P12,W12,AD12,AK12,AR12)</f>
        <v>4760</v>
      </c>
      <c r="AZ12" s="189">
        <f t="shared" ref="AZ12:BE12" si="0">SUM(C12,J12,Q12,X12,AE12,AL12,AS12)</f>
        <v>3658</v>
      </c>
      <c r="BA12" s="189">
        <f t="shared" si="0"/>
        <v>0</v>
      </c>
      <c r="BB12" s="189">
        <f t="shared" si="0"/>
        <v>0</v>
      </c>
      <c r="BC12" s="189">
        <f t="shared" si="0"/>
        <v>0</v>
      </c>
      <c r="BD12" s="189">
        <f t="shared" si="0"/>
        <v>0</v>
      </c>
      <c r="BE12" s="189">
        <f t="shared" si="0"/>
        <v>18</v>
      </c>
      <c r="BF12" s="189">
        <f>SUM(AY12:BE12)</f>
        <v>8436</v>
      </c>
      <c r="BG12" s="264"/>
      <c r="BH12" s="264"/>
    </row>
    <row r="13" spans="1:67" ht="30.6" customHeight="1" x14ac:dyDescent="0.2">
      <c r="A13" s="275" t="s">
        <v>132</v>
      </c>
      <c r="B13" s="17">
        <v>324</v>
      </c>
      <c r="C13" s="17">
        <v>271</v>
      </c>
      <c r="D13" s="17"/>
      <c r="E13" s="17"/>
      <c r="F13" s="17"/>
      <c r="G13" s="17"/>
      <c r="H13" s="17">
        <v>3</v>
      </c>
      <c r="I13" s="17">
        <v>411</v>
      </c>
      <c r="J13" s="17">
        <v>425</v>
      </c>
      <c r="K13" s="17"/>
      <c r="L13" s="17"/>
      <c r="M13" s="17"/>
      <c r="N13" s="17"/>
      <c r="O13" s="17">
        <v>4</v>
      </c>
      <c r="P13" s="17">
        <v>3331</v>
      </c>
      <c r="Q13" s="17">
        <v>2892</v>
      </c>
      <c r="R13" s="17"/>
      <c r="S13" s="17"/>
      <c r="T13" s="17"/>
      <c r="U13" s="17"/>
      <c r="V13" s="17">
        <v>10</v>
      </c>
      <c r="W13" s="17">
        <v>2376</v>
      </c>
      <c r="X13" s="17">
        <v>1740</v>
      </c>
      <c r="Y13" s="17"/>
      <c r="Z13" s="17"/>
      <c r="AA13" s="17"/>
      <c r="AB13" s="17"/>
      <c r="AC13" s="17">
        <v>2</v>
      </c>
      <c r="AD13" s="17">
        <v>320</v>
      </c>
      <c r="AE13" s="17">
        <v>142</v>
      </c>
      <c r="AF13" s="17"/>
      <c r="AG13" s="17"/>
      <c r="AH13" s="17"/>
      <c r="AI13" s="17"/>
      <c r="AJ13" s="17">
        <v>0</v>
      </c>
      <c r="AK13" s="17">
        <v>63</v>
      </c>
      <c r="AL13" s="17">
        <v>16</v>
      </c>
      <c r="AM13" s="17"/>
      <c r="AN13" s="17"/>
      <c r="AO13" s="17"/>
      <c r="AP13" s="17"/>
      <c r="AQ13" s="17">
        <v>1</v>
      </c>
      <c r="AR13" s="17"/>
      <c r="AS13" s="17"/>
      <c r="AT13" s="17"/>
      <c r="AU13" s="17"/>
      <c r="AV13" s="17"/>
      <c r="AW13" s="17"/>
      <c r="AX13" s="17"/>
      <c r="AY13" s="189">
        <f>SUM(B13,I13,P13,W13,AD13,AK13,AR13)</f>
        <v>6825</v>
      </c>
      <c r="AZ13" s="189">
        <f t="shared" ref="AZ13:BE15" si="1">SUM(C13,J13,Q13,X13,AE13,AL13,AS13)</f>
        <v>5486</v>
      </c>
      <c r="BA13" s="189">
        <f t="shared" si="1"/>
        <v>0</v>
      </c>
      <c r="BB13" s="189">
        <f t="shared" si="1"/>
        <v>0</v>
      </c>
      <c r="BC13" s="189">
        <f t="shared" si="1"/>
        <v>0</v>
      </c>
      <c r="BD13" s="189">
        <f t="shared" si="1"/>
        <v>0</v>
      </c>
      <c r="BE13" s="189">
        <f t="shared" si="1"/>
        <v>20</v>
      </c>
      <c r="BF13" s="189">
        <f>SUM(AY13:BE13)</f>
        <v>12331</v>
      </c>
      <c r="BG13" s="264"/>
      <c r="BH13" s="264"/>
    </row>
    <row r="14" spans="1:67" ht="79.5" customHeight="1" x14ac:dyDescent="0.2">
      <c r="A14" s="275" t="s">
        <v>818</v>
      </c>
      <c r="B14" s="17">
        <v>740</v>
      </c>
      <c r="C14" s="17">
        <v>560</v>
      </c>
      <c r="D14" s="17"/>
      <c r="E14" s="17"/>
      <c r="F14" s="17"/>
      <c r="G14" s="17"/>
      <c r="H14" s="17">
        <v>7</v>
      </c>
      <c r="I14" s="17">
        <v>274</v>
      </c>
      <c r="J14" s="17">
        <v>296</v>
      </c>
      <c r="K14" s="17"/>
      <c r="L14" s="17"/>
      <c r="M14" s="17"/>
      <c r="N14" s="17"/>
      <c r="O14" s="17">
        <v>1</v>
      </c>
      <c r="P14" s="17">
        <v>1437</v>
      </c>
      <c r="Q14" s="17">
        <v>1584</v>
      </c>
      <c r="R14" s="17"/>
      <c r="S14" s="17"/>
      <c r="T14" s="17"/>
      <c r="U14" s="17"/>
      <c r="V14" s="17">
        <v>7</v>
      </c>
      <c r="W14" s="17">
        <v>2683</v>
      </c>
      <c r="X14" s="17">
        <v>1866</v>
      </c>
      <c r="Y14" s="17"/>
      <c r="Z14" s="17"/>
      <c r="AA14" s="17"/>
      <c r="AB14" s="17"/>
      <c r="AC14" s="17">
        <v>1</v>
      </c>
      <c r="AD14" s="17">
        <v>870</v>
      </c>
      <c r="AE14" s="17">
        <v>414</v>
      </c>
      <c r="AF14" s="17"/>
      <c r="AG14" s="17"/>
      <c r="AH14" s="17"/>
      <c r="AI14" s="17"/>
      <c r="AJ14" s="17">
        <v>0</v>
      </c>
      <c r="AK14" s="17">
        <v>229</v>
      </c>
      <c r="AL14" s="17">
        <v>89</v>
      </c>
      <c r="AM14" s="17"/>
      <c r="AN14" s="17"/>
      <c r="AO14" s="17"/>
      <c r="AP14" s="17"/>
      <c r="AQ14" s="17">
        <v>0</v>
      </c>
      <c r="AR14" s="17"/>
      <c r="AS14" s="17"/>
      <c r="AT14" s="17"/>
      <c r="AU14" s="17"/>
      <c r="AV14" s="17"/>
      <c r="AW14" s="17"/>
      <c r="AX14" s="17"/>
      <c r="AY14" s="189">
        <f>SUM(B14,I14,P14,W14,AD14,AK14,AR14)</f>
        <v>6233</v>
      </c>
      <c r="AZ14" s="189">
        <f t="shared" si="1"/>
        <v>4809</v>
      </c>
      <c r="BA14" s="189">
        <f t="shared" si="1"/>
        <v>0</v>
      </c>
      <c r="BB14" s="189">
        <f t="shared" si="1"/>
        <v>0</v>
      </c>
      <c r="BC14" s="189">
        <f t="shared" si="1"/>
        <v>0</v>
      </c>
      <c r="BD14" s="189">
        <f t="shared" si="1"/>
        <v>0</v>
      </c>
      <c r="BE14" s="189">
        <f t="shared" si="1"/>
        <v>16</v>
      </c>
      <c r="BF14" s="189">
        <f>SUM(AY14:BE14)</f>
        <v>11058</v>
      </c>
      <c r="BG14" s="264"/>
      <c r="BH14" s="264"/>
    </row>
    <row r="15" spans="1:67" ht="25.15" customHeight="1" x14ac:dyDescent="0.2">
      <c r="A15" s="11" t="s">
        <v>94</v>
      </c>
      <c r="B15" s="17">
        <v>375</v>
      </c>
      <c r="C15" s="17">
        <v>243</v>
      </c>
      <c r="D15" s="17"/>
      <c r="E15" s="17"/>
      <c r="F15" s="17"/>
      <c r="G15" s="17"/>
      <c r="H15" s="17">
        <v>3</v>
      </c>
      <c r="I15" s="17">
        <v>397</v>
      </c>
      <c r="J15" s="17">
        <v>355</v>
      </c>
      <c r="K15" s="17"/>
      <c r="L15" s="17"/>
      <c r="M15" s="17"/>
      <c r="N15" s="17"/>
      <c r="O15" s="17">
        <v>6</v>
      </c>
      <c r="P15" s="17">
        <v>2005</v>
      </c>
      <c r="Q15" s="17">
        <v>1976</v>
      </c>
      <c r="R15" s="17"/>
      <c r="S15" s="17"/>
      <c r="T15" s="17"/>
      <c r="U15" s="17"/>
      <c r="V15" s="17">
        <v>11</v>
      </c>
      <c r="W15" s="17">
        <v>1440</v>
      </c>
      <c r="X15" s="17">
        <v>1137</v>
      </c>
      <c r="Y15" s="17"/>
      <c r="Z15" s="17"/>
      <c r="AA15" s="17"/>
      <c r="AB15" s="17"/>
      <c r="AC15" s="17">
        <v>2</v>
      </c>
      <c r="AD15" s="17">
        <v>270</v>
      </c>
      <c r="AE15" s="17">
        <v>162</v>
      </c>
      <c r="AF15" s="17"/>
      <c r="AG15" s="17"/>
      <c r="AH15" s="17"/>
      <c r="AI15" s="17"/>
      <c r="AJ15" s="17">
        <v>2</v>
      </c>
      <c r="AK15" s="17">
        <v>60</v>
      </c>
      <c r="AL15" s="17">
        <v>39</v>
      </c>
      <c r="AM15" s="17"/>
      <c r="AN15" s="17"/>
      <c r="AO15" s="17"/>
      <c r="AP15" s="17"/>
      <c r="AQ15" s="17">
        <v>0</v>
      </c>
      <c r="AR15" s="17"/>
      <c r="AS15" s="17"/>
      <c r="AT15" s="17"/>
      <c r="AU15" s="17"/>
      <c r="AV15" s="17"/>
      <c r="AW15" s="17"/>
      <c r="AX15" s="17"/>
      <c r="AY15" s="189">
        <f>SUM(B15,I15,P15,W15,AD15,AK15,AR15)</f>
        <v>4547</v>
      </c>
      <c r="AZ15" s="189">
        <f t="shared" si="1"/>
        <v>3912</v>
      </c>
      <c r="BA15" s="189">
        <f t="shared" si="1"/>
        <v>0</v>
      </c>
      <c r="BB15" s="189">
        <f t="shared" si="1"/>
        <v>0</v>
      </c>
      <c r="BC15" s="189">
        <f t="shared" si="1"/>
        <v>0</v>
      </c>
      <c r="BD15" s="189">
        <f t="shared" si="1"/>
        <v>0</v>
      </c>
      <c r="BE15" s="189">
        <f t="shared" si="1"/>
        <v>24</v>
      </c>
      <c r="BF15" s="189">
        <f>SUM(AY15:BE15)</f>
        <v>8483</v>
      </c>
      <c r="BG15" s="264"/>
      <c r="BH15" s="264"/>
      <c r="BK15" t="s">
        <v>133</v>
      </c>
      <c r="BL15" t="s">
        <v>134</v>
      </c>
      <c r="BM15" t="s">
        <v>135</v>
      </c>
      <c r="BN15" t="s">
        <v>136</v>
      </c>
      <c r="BO15" t="s">
        <v>95</v>
      </c>
    </row>
    <row r="16" spans="1:67" ht="18" customHeight="1" thickBot="1" x14ac:dyDescent="0.25">
      <c r="A16" s="276" t="s">
        <v>83</v>
      </c>
      <c r="B16" s="189">
        <f t="shared" ref="B16:AX16" si="2">SUM(B12:B15)</f>
        <v>1787</v>
      </c>
      <c r="C16" s="189">
        <f t="shared" si="2"/>
        <v>1255</v>
      </c>
      <c r="D16" s="189">
        <f t="shared" si="2"/>
        <v>0</v>
      </c>
      <c r="E16" s="189">
        <f t="shared" si="2"/>
        <v>0</v>
      </c>
      <c r="F16" s="189">
        <f t="shared" si="2"/>
        <v>0</v>
      </c>
      <c r="G16" s="189">
        <f t="shared" si="2"/>
        <v>0</v>
      </c>
      <c r="H16" s="189">
        <f t="shared" si="2"/>
        <v>19</v>
      </c>
      <c r="I16" s="189">
        <f t="shared" si="2"/>
        <v>1606</v>
      </c>
      <c r="J16" s="189">
        <f t="shared" si="2"/>
        <v>1427</v>
      </c>
      <c r="K16" s="189">
        <f t="shared" si="2"/>
        <v>0</v>
      </c>
      <c r="L16" s="189">
        <f t="shared" si="2"/>
        <v>0</v>
      </c>
      <c r="M16" s="189">
        <f t="shared" si="2"/>
        <v>0</v>
      </c>
      <c r="N16" s="189">
        <f t="shared" si="2"/>
        <v>0</v>
      </c>
      <c r="O16" s="189">
        <f t="shared" si="2"/>
        <v>15</v>
      </c>
      <c r="P16" s="189">
        <f t="shared" si="2"/>
        <v>9435</v>
      </c>
      <c r="Q16" s="189">
        <f t="shared" si="2"/>
        <v>8613</v>
      </c>
      <c r="R16" s="189">
        <f t="shared" si="2"/>
        <v>0</v>
      </c>
      <c r="S16" s="189">
        <f t="shared" si="2"/>
        <v>0</v>
      </c>
      <c r="T16" s="189">
        <f t="shared" si="2"/>
        <v>0</v>
      </c>
      <c r="U16" s="189">
        <f t="shared" si="2"/>
        <v>0</v>
      </c>
      <c r="V16" s="189">
        <f t="shared" si="2"/>
        <v>34</v>
      </c>
      <c r="W16" s="189">
        <f t="shared" si="2"/>
        <v>7632</v>
      </c>
      <c r="X16" s="189">
        <f t="shared" si="2"/>
        <v>5653</v>
      </c>
      <c r="Y16" s="189">
        <f t="shared" si="2"/>
        <v>0</v>
      </c>
      <c r="Z16" s="189">
        <f t="shared" si="2"/>
        <v>0</v>
      </c>
      <c r="AA16" s="189">
        <f t="shared" si="2"/>
        <v>0</v>
      </c>
      <c r="AB16" s="189">
        <f t="shared" si="2"/>
        <v>0</v>
      </c>
      <c r="AC16" s="189">
        <f t="shared" si="2"/>
        <v>7</v>
      </c>
      <c r="AD16" s="189">
        <f t="shared" si="2"/>
        <v>1547</v>
      </c>
      <c r="AE16" s="189">
        <f t="shared" si="2"/>
        <v>764</v>
      </c>
      <c r="AF16" s="189">
        <f t="shared" si="2"/>
        <v>0</v>
      </c>
      <c r="AG16" s="189">
        <f t="shared" si="2"/>
        <v>0</v>
      </c>
      <c r="AH16" s="189">
        <f t="shared" si="2"/>
        <v>0</v>
      </c>
      <c r="AI16" s="189">
        <f t="shared" si="2"/>
        <v>0</v>
      </c>
      <c r="AJ16" s="189">
        <f t="shared" si="2"/>
        <v>2</v>
      </c>
      <c r="AK16" s="189">
        <f t="shared" si="2"/>
        <v>358</v>
      </c>
      <c r="AL16" s="189">
        <f t="shared" si="2"/>
        <v>153</v>
      </c>
      <c r="AM16" s="189">
        <f t="shared" si="2"/>
        <v>0</v>
      </c>
      <c r="AN16" s="189">
        <f t="shared" si="2"/>
        <v>0</v>
      </c>
      <c r="AO16" s="189">
        <f t="shared" si="2"/>
        <v>0</v>
      </c>
      <c r="AP16" s="189">
        <f t="shared" si="2"/>
        <v>0</v>
      </c>
      <c r="AQ16" s="189">
        <f t="shared" si="2"/>
        <v>1</v>
      </c>
      <c r="AR16" s="189">
        <f t="shared" si="2"/>
        <v>0</v>
      </c>
      <c r="AS16" s="189">
        <f t="shared" si="2"/>
        <v>0</v>
      </c>
      <c r="AT16" s="189">
        <f t="shared" si="2"/>
        <v>0</v>
      </c>
      <c r="AU16" s="189">
        <f t="shared" si="2"/>
        <v>0</v>
      </c>
      <c r="AV16" s="189">
        <f t="shared" si="2"/>
        <v>0</v>
      </c>
      <c r="AW16" s="189">
        <f t="shared" si="2"/>
        <v>0</v>
      </c>
      <c r="AX16" s="189">
        <f t="shared" si="2"/>
        <v>0</v>
      </c>
      <c r="AY16" s="189">
        <f t="shared" ref="AY16:BE16" si="3">SUM(AY12:AY15)</f>
        <v>22365</v>
      </c>
      <c r="AZ16" s="189">
        <f t="shared" si="3"/>
        <v>17865</v>
      </c>
      <c r="BA16" s="189">
        <f t="shared" si="3"/>
        <v>0</v>
      </c>
      <c r="BB16" s="189">
        <f t="shared" si="3"/>
        <v>0</v>
      </c>
      <c r="BC16" s="189">
        <f t="shared" si="3"/>
        <v>0</v>
      </c>
      <c r="BD16" s="189">
        <f t="shared" si="3"/>
        <v>0</v>
      </c>
      <c r="BE16" s="189">
        <f t="shared" si="3"/>
        <v>78</v>
      </c>
      <c r="BF16" s="189">
        <f>SUM(AY16:BE16)</f>
        <v>40308</v>
      </c>
      <c r="BG16" s="264" t="str">
        <f>IF(BF16&lt;=SUM(Table3!X12:BM12), "", "Caution - Not equal to the total adults served in community (table 3)")</f>
        <v/>
      </c>
      <c r="BH16" s="264"/>
      <c r="BK16" s="16" t="b">
        <v>0</v>
      </c>
      <c r="BL16" s="16" t="b">
        <v>0</v>
      </c>
      <c r="BM16" s="16" t="b">
        <v>0</v>
      </c>
      <c r="BN16" s="16" t="b">
        <v>0</v>
      </c>
      <c r="BO16" s="16" t="b">
        <v>1</v>
      </c>
    </row>
    <row r="17" spans="1:63" ht="15" customHeight="1" thickBot="1" x14ac:dyDescent="0.25">
      <c r="A17" s="4" t="s">
        <v>137</v>
      </c>
      <c r="F17" s="4"/>
      <c r="G17" s="4"/>
      <c r="H17" s="4"/>
      <c r="I17" s="4"/>
      <c r="J17" s="4"/>
      <c r="K17" s="4"/>
      <c r="L17" s="4"/>
      <c r="M17" s="4"/>
      <c r="N17" s="4"/>
      <c r="O17" s="4"/>
      <c r="P17" s="4"/>
      <c r="R17" s="1016" t="s">
        <v>931</v>
      </c>
      <c r="S17" s="1017"/>
      <c r="T17" s="1017"/>
      <c r="U17" s="1017"/>
      <c r="V17" s="1017"/>
      <c r="W17" s="277"/>
      <c r="AA17" s="246"/>
      <c r="AB17" s="246"/>
      <c r="AC17" s="245"/>
      <c r="AD17" s="246"/>
      <c r="AE17" s="246"/>
    </row>
    <row r="18" spans="1:63" ht="16.5" customHeight="1" x14ac:dyDescent="0.2">
      <c r="A18" s="4" t="s">
        <v>526</v>
      </c>
      <c r="C18" s="4"/>
      <c r="D18" s="4"/>
      <c r="E18" s="4"/>
      <c r="F18" s="4"/>
      <c r="M18" s="1016" t="s">
        <v>932</v>
      </c>
      <c r="N18" s="1017"/>
      <c r="O18" s="1017"/>
      <c r="P18" s="1017"/>
      <c r="Q18" s="1017"/>
      <c r="R18" s="1017"/>
      <c r="S18" s="1017"/>
      <c r="T18" s="1017"/>
      <c r="U18" s="1017"/>
      <c r="V18" s="1018"/>
      <c r="BK18" s="16">
        <v>2</v>
      </c>
    </row>
    <row r="19" spans="1:63" ht="24" customHeight="1" x14ac:dyDescent="0.2">
      <c r="A19" s="248" t="s">
        <v>613</v>
      </c>
      <c r="B19" s="970"/>
      <c r="C19" s="971"/>
      <c r="D19" s="971"/>
      <c r="E19" s="971"/>
      <c r="F19" s="971"/>
      <c r="G19" s="971"/>
      <c r="H19" s="971"/>
      <c r="I19" s="971"/>
      <c r="J19" s="971"/>
      <c r="K19" s="971"/>
      <c r="L19" s="971"/>
      <c r="M19" s="971"/>
      <c r="N19" s="971"/>
      <c r="O19" s="971"/>
      <c r="P19" s="971"/>
      <c r="Q19" s="971"/>
      <c r="R19" s="971"/>
      <c r="S19" s="971"/>
      <c r="T19" s="971"/>
      <c r="U19" s="971"/>
      <c r="V19" s="972"/>
    </row>
    <row r="20" spans="1:63" ht="39.6" customHeight="1" x14ac:dyDescent="0.2">
      <c r="A20" s="248" t="s">
        <v>615</v>
      </c>
      <c r="B20" s="970"/>
      <c r="C20" s="971"/>
      <c r="D20" s="971"/>
      <c r="E20" s="971"/>
      <c r="F20" s="971"/>
      <c r="G20" s="971"/>
      <c r="H20" s="971"/>
      <c r="I20" s="971"/>
      <c r="J20" s="971"/>
      <c r="K20" s="971"/>
      <c r="L20" s="971"/>
      <c r="M20" s="971"/>
      <c r="N20" s="971"/>
      <c r="O20" s="971"/>
      <c r="P20" s="971"/>
      <c r="Q20" s="971"/>
      <c r="R20" s="971"/>
      <c r="S20" s="971"/>
      <c r="T20" s="971"/>
      <c r="U20" s="971"/>
      <c r="V20" s="972"/>
    </row>
    <row r="21" spans="1:63" ht="24" customHeight="1" x14ac:dyDescent="0.2">
      <c r="A21" s="248" t="s">
        <v>110</v>
      </c>
      <c r="B21" s="970"/>
      <c r="C21" s="971"/>
      <c r="D21" s="971"/>
      <c r="E21" s="971"/>
      <c r="F21" s="971"/>
      <c r="G21" s="971"/>
      <c r="H21" s="971"/>
      <c r="I21" s="971"/>
      <c r="J21" s="971"/>
      <c r="K21" s="971"/>
      <c r="L21" s="971"/>
      <c r="M21" s="971"/>
      <c r="N21" s="971"/>
      <c r="O21" s="971"/>
      <c r="P21" s="971"/>
      <c r="Q21" s="971"/>
      <c r="R21" s="971"/>
      <c r="S21" s="971"/>
      <c r="T21" s="971"/>
      <c r="U21" s="971"/>
      <c r="V21" s="972"/>
    </row>
    <row r="32" spans="1:63" x14ac:dyDescent="0.2">
      <c r="O32" s="254"/>
      <c r="P32" s="254"/>
    </row>
  </sheetData>
  <mergeCells count="17">
    <mergeCell ref="B19:V19"/>
    <mergeCell ref="B20:V20"/>
    <mergeCell ref="B21:V21"/>
    <mergeCell ref="A3:V3"/>
    <mergeCell ref="C8:I8"/>
    <mergeCell ref="K8:V8"/>
    <mergeCell ref="B9:V9"/>
    <mergeCell ref="R17:V17"/>
    <mergeCell ref="I10:O10"/>
    <mergeCell ref="P10:V10"/>
    <mergeCell ref="W10:AC10"/>
    <mergeCell ref="M18:V18"/>
    <mergeCell ref="AR10:AX10"/>
    <mergeCell ref="AY10:BF10"/>
    <mergeCell ref="B10:H10"/>
    <mergeCell ref="AD10:AJ10"/>
    <mergeCell ref="AK10:AQ10"/>
  </mergeCells>
  <dataValidations count="7">
    <dataValidation type="textLength" operator="equal" allowBlank="1" showErrorMessage="1" errorTitle="Invalid state name entered." error="Please enter the two character state abbreviation only." promptTitle="Enter a 2 character state name." prompt="Please enter a two character state abbreviation only." sqref="B9:V9" xr:uid="{DD26A09A-1D7C-4097-BB04-64E6E1C1C154}">
      <formula1>2</formula1>
    </dataValidation>
    <dataValidation type="textLength" operator="lessThanOrEqual" allowBlank="1" showInputMessage="1" showErrorMessage="1" error="The note you are trying to enter is too long for this field (greater than 255 characters). Please use the General Comments sheet for this note!" sqref="B19:V21" xr:uid="{F6915816-39D5-4DD7-A56E-FE23BD4857EE}">
      <formula1>255</formula1>
    </dataValidation>
    <dataValidation showErrorMessage="1" errorTitle="Invalid year entered." error="Please enter a four digit year between 2014 and 2016 only." promptTitle="Enter a 4 digit year." prompt="Please enter a four digit year between 2004 and 2007 only." sqref="J8" xr:uid="{87DA370D-6941-4A5D-8841-2BF3BC13FADC}"/>
    <dataValidation type="date" operator="greaterThan" allowBlank="1" showInputMessage="1" showErrorMessage="1" errorTitle="INVALID DATE!" error="Report Period End Date cannot be before Begin Date." sqref="K8:V8" xr:uid="{75A04EE2-8184-4D54-B646-CA38E9B05F2C}">
      <formula1>C8</formula1>
    </dataValidation>
    <dataValidation type="date" operator="greaterThanOrEqual" allowBlank="1" showInputMessage="1" showErrorMessage="1" errorTitle="INVALID DATE!" error="Please enter a valid Start Date." sqref="C8:I8" xr:uid="{48E4898E-10D2-46EC-8C4C-F61A18C1125B}">
      <formula1>43466</formula1>
    </dataValidation>
    <dataValidation type="custom" allowBlank="1" showInputMessage="1" showErrorMessage="1" errorTitle="CAUTION" error="Do not enter, this is an automatically calculated total!" sqref="B16:AX16 AY12:BF16" xr:uid="{18F9BDF9-A46A-485A-80EB-3CC8CCD2FFEE}">
      <formula1>"None"</formula1>
    </dataValidation>
    <dataValidation type="whole" allowBlank="1" showErrorMessage="1" errorTitle="Caution!" error="This is a numeric field. Please enter whole numbers only!" promptTitle="Caution" prompt="Do Not  Enter Data for Hispanic if already added in Table 2A" sqref="B12:AX15" xr:uid="{F64881E8-3C45-4CB6-8F72-7B400AC32E3E}">
      <formula1>0</formula1>
      <formula2>1000000</formula2>
    </dataValidation>
  </dataValidations>
  <pageMargins left="0.75" right="0.75" top="1" bottom="1" header="0.5" footer="0.5"/>
  <pageSetup scale="96" orientation="portrait" r:id="rId1"/>
  <headerFooter alignWithMargins="0">
    <oddFooter>&amp;LFY 2024 Uniform Reporting System (URS)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685800</xdr:colOff>
                    <xdr:row>16</xdr:row>
                    <xdr:rowOff>9525</xdr:rowOff>
                  </from>
                  <to>
                    <xdr:col>9</xdr:col>
                    <xdr:colOff>419100</xdr:colOff>
                    <xdr:row>17</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704850</xdr:colOff>
                    <xdr:row>16</xdr:row>
                    <xdr:rowOff>0</xdr:rowOff>
                  </from>
                  <to>
                    <xdr:col>7</xdr:col>
                    <xdr:colOff>657225</xdr:colOff>
                    <xdr:row>17</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9525</xdr:colOff>
                    <xdr:row>16</xdr:row>
                    <xdr:rowOff>0</xdr:rowOff>
                  </from>
                  <to>
                    <xdr:col>12</xdr:col>
                    <xdr:colOff>85725</xdr:colOff>
                    <xdr:row>17</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523875</xdr:colOff>
                    <xdr:row>16</xdr:row>
                    <xdr:rowOff>0</xdr:rowOff>
                  </from>
                  <to>
                    <xdr:col>16</xdr:col>
                    <xdr:colOff>428625</xdr:colOff>
                    <xdr:row>17</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704850</xdr:colOff>
                    <xdr:row>16</xdr:row>
                    <xdr:rowOff>19050</xdr:rowOff>
                  </from>
                  <to>
                    <xdr:col>5</xdr:col>
                    <xdr:colOff>38100</xdr:colOff>
                    <xdr:row>17</xdr:row>
                    <xdr:rowOff>9525</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3</xdr:col>
                    <xdr:colOff>771525</xdr:colOff>
                    <xdr:row>16</xdr:row>
                    <xdr:rowOff>180975</xdr:rowOff>
                  </from>
                  <to>
                    <xdr:col>5</xdr:col>
                    <xdr:colOff>238125</xdr:colOff>
                    <xdr:row>17</xdr:row>
                    <xdr:rowOff>200025</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9</xdr:col>
                    <xdr:colOff>276225</xdr:colOff>
                    <xdr:row>16</xdr:row>
                    <xdr:rowOff>123825</xdr:rowOff>
                  </from>
                  <to>
                    <xdr:col>12</xdr:col>
                    <xdr:colOff>9525</xdr:colOff>
                    <xdr:row>18</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2D499D993944B9B35B8E9D6B37DE8" ma:contentTypeVersion="19" ma:contentTypeDescription="Create a new document." ma:contentTypeScope="" ma:versionID="850e48d8cd427d744aaad0cba366967e">
  <xsd:schema xmlns:xsd="http://www.w3.org/2001/XMLSchema" xmlns:xs="http://www.w3.org/2001/XMLSchema" xmlns:p="http://schemas.microsoft.com/office/2006/metadata/properties" xmlns:ns1="http://schemas.microsoft.com/sharepoint/v3" xmlns:ns2="1e241526-df96-4380-b3fc-71b6ff535b0d" xmlns:ns3="66e18721-9383-4942-a985-127fc45e20ac" targetNamespace="http://schemas.microsoft.com/office/2006/metadata/properties" ma:root="true" ma:fieldsID="693da1cba0d34d3f57899c8abdd4ca70" ns1:_="" ns2:_="" ns3:_="">
    <xsd:import namespace="http://schemas.microsoft.com/sharepoint/v3"/>
    <xsd:import namespace="1e241526-df96-4380-b3fc-71b6ff535b0d"/>
    <xsd:import namespace="66e18721-9383-4942-a985-127fc45e20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241526-df96-4380-b3fc-71b6ff535b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442fa54-e22d-4162-a8ab-551607d036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e18721-9383-4942-a985-127fc45e20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f44e01b-5c33-475e-b5a4-b2f7b8b5677c}" ma:internalName="TaxCatchAll" ma:showField="CatchAllData" ma:web="66e18721-9383-4942-a985-127fc45e20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e241526-df96-4380-b3fc-71b6ff535b0d">
      <Terms xmlns="http://schemas.microsoft.com/office/infopath/2007/PartnerControls"/>
    </lcf76f155ced4ddcb4097134ff3c332f>
    <TaxCatchAll xmlns="66e18721-9383-4942-a985-127fc45e20ac" xsi:nil="true"/>
  </documentManagement>
</p:properties>
</file>

<file path=customXml/itemProps1.xml><?xml version="1.0" encoding="utf-8"?>
<ds:datastoreItem xmlns:ds="http://schemas.openxmlformats.org/officeDocument/2006/customXml" ds:itemID="{95D8E689-CEC1-4152-8C62-AFC924BBD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241526-df96-4380-b3fc-71b6ff535b0d"/>
    <ds:schemaRef ds:uri="66e18721-9383-4942-a985-127fc45e20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797F15-C1BD-4F98-B4E0-2F364B90B634}">
  <ds:schemaRefs>
    <ds:schemaRef ds:uri="http://schemas.microsoft.com/sharepoint/v3/contenttype/forms"/>
  </ds:schemaRefs>
</ds:datastoreItem>
</file>

<file path=customXml/itemProps3.xml><?xml version="1.0" encoding="utf-8"?>
<ds:datastoreItem xmlns:ds="http://schemas.openxmlformats.org/officeDocument/2006/customXml" ds:itemID="{19680091-E7F5-4362-8F9D-C220C8A81333}">
  <ds:schemaRefs>
    <ds:schemaRef ds:uri="http://purl.org/dc/elements/1.1/"/>
    <ds:schemaRef ds:uri="http://schemas.microsoft.com/office/2006/documentManagement/types"/>
    <ds:schemaRef ds:uri="http://www.w3.org/XML/1998/namespace"/>
    <ds:schemaRef ds:uri="http://purl.org/dc/dcmitype/"/>
    <ds:schemaRef ds:uri="66e18721-9383-4942-a985-127fc45e20ac"/>
    <ds:schemaRef ds:uri="http://purl.org/dc/terms/"/>
    <ds:schemaRef ds:uri="http://schemas.openxmlformats.org/package/2006/metadata/core-properties"/>
    <ds:schemaRef ds:uri="http://schemas.microsoft.com/office/infopath/2007/PartnerControls"/>
    <ds:schemaRef ds:uri="1e241526-df96-4380-b3fc-71b6ff535b0d"/>
    <ds:schemaRef ds:uri="http://schemas.microsoft.com/office/2006/metadata/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355</vt:i4>
      </vt:variant>
    </vt:vector>
  </HeadingPairs>
  <TitlesOfParts>
    <vt:vector size="392" baseType="lpstr">
      <vt:lpstr>Changes from 2023</vt:lpstr>
      <vt:lpstr>Edit Checks for URS Tables</vt:lpstr>
      <vt:lpstr>Table1</vt:lpstr>
      <vt:lpstr>Table2A</vt:lpstr>
      <vt:lpstr>Table2B</vt:lpstr>
      <vt:lpstr>Table2C</vt:lpstr>
      <vt:lpstr>Table2D</vt:lpstr>
      <vt:lpstr>Table3</vt:lpstr>
      <vt:lpstr>Table4</vt:lpstr>
      <vt:lpstr>Table4A</vt:lpstr>
      <vt:lpstr>Table5A</vt:lpstr>
      <vt:lpstr>Table5B</vt:lpstr>
      <vt:lpstr>Table6</vt:lpstr>
      <vt:lpstr>Table7A</vt:lpstr>
      <vt:lpstr>Table7B</vt:lpstr>
      <vt:lpstr>Table7C</vt:lpstr>
      <vt:lpstr>Table8</vt:lpstr>
      <vt:lpstr>Table9</vt:lpstr>
      <vt:lpstr>Table10</vt:lpstr>
      <vt:lpstr>Table11</vt:lpstr>
      <vt:lpstr>Table11A</vt:lpstr>
      <vt:lpstr>Table12</vt:lpstr>
      <vt:lpstr>Table14A</vt:lpstr>
      <vt:lpstr>Table14B</vt:lpstr>
      <vt:lpstr>Table14C</vt:lpstr>
      <vt:lpstr>Table15</vt:lpstr>
      <vt:lpstr>Table16A</vt:lpstr>
      <vt:lpstr>Table 16B</vt:lpstr>
      <vt:lpstr>Table16C</vt:lpstr>
      <vt:lpstr>Table16D</vt:lpstr>
      <vt:lpstr>Table17</vt:lpstr>
      <vt:lpstr>Table19A</vt:lpstr>
      <vt:lpstr>Table19B</vt:lpstr>
      <vt:lpstr>Table20A</vt:lpstr>
      <vt:lpstr>Table20B</vt:lpstr>
      <vt:lpstr>Table21</vt:lpstr>
      <vt:lpstr>General Comments</vt:lpstr>
      <vt:lpstr>_na14_10</vt:lpstr>
      <vt:lpstr>_na141</vt:lpstr>
      <vt:lpstr>_na142</vt:lpstr>
      <vt:lpstr>AI_F</vt:lpstr>
      <vt:lpstr>AI_GNC</vt:lpstr>
      <vt:lpstr>AI_M</vt:lpstr>
      <vt:lpstr>AI_NA</vt:lpstr>
      <vt:lpstr>AI_O</vt:lpstr>
      <vt:lpstr>AI_TM</vt:lpstr>
      <vt:lpstr>AI_TW</vt:lpstr>
      <vt:lpstr>AL_M</vt:lpstr>
      <vt:lpstr>AS_F</vt:lpstr>
      <vt:lpstr>AS_GNC</vt:lpstr>
      <vt:lpstr>AS_M</vt:lpstr>
      <vt:lpstr>AS_NA</vt:lpstr>
      <vt:lpstr>AS_O</vt:lpstr>
      <vt:lpstr>AS_TM</vt:lpstr>
      <vt:lpstr>AS_TW</vt:lpstr>
      <vt:lpstr>BK_F</vt:lpstr>
      <vt:lpstr>BK_GNC</vt:lpstr>
      <vt:lpstr>BK_M</vt:lpstr>
      <vt:lpstr>BK_NA</vt:lpstr>
      <vt:lpstr>BK_O</vt:lpstr>
      <vt:lpstr>BK_TM</vt:lpstr>
      <vt:lpstr>BK_TW</vt:lpstr>
      <vt:lpstr>CS_T7</vt:lpstr>
      <vt:lpstr>ESMI_T7</vt:lpstr>
      <vt:lpstr>na_14_1</vt:lpstr>
      <vt:lpstr>na_14_2</vt:lpstr>
      <vt:lpstr>na_14_3</vt:lpstr>
      <vt:lpstr>na_14_4</vt:lpstr>
      <vt:lpstr>na_14_5</vt:lpstr>
      <vt:lpstr>na_14_6</vt:lpstr>
      <vt:lpstr>na_14_7</vt:lpstr>
      <vt:lpstr>na_14_8</vt:lpstr>
      <vt:lpstr>na_14_9</vt:lpstr>
      <vt:lpstr>na_14_t</vt:lpstr>
      <vt:lpstr>na_15_3</vt:lpstr>
      <vt:lpstr>NH_F</vt:lpstr>
      <vt:lpstr>NH_GNC</vt:lpstr>
      <vt:lpstr>NH_M</vt:lpstr>
      <vt:lpstr>NH_NA</vt:lpstr>
      <vt:lpstr>NH_O</vt:lpstr>
      <vt:lpstr>NH_TM</vt:lpstr>
      <vt:lpstr>NH_TW</vt:lpstr>
      <vt:lpstr>RMR_F</vt:lpstr>
      <vt:lpstr>RMR_GNC</vt:lpstr>
      <vt:lpstr>RMR_M</vt:lpstr>
      <vt:lpstr>RMR_NA</vt:lpstr>
      <vt:lpstr>RMR_O</vt:lpstr>
      <vt:lpstr>RMR_TM</vt:lpstr>
      <vt:lpstr>RMR_TW</vt:lpstr>
      <vt:lpstr>RNA_F</vt:lpstr>
      <vt:lpstr>RNA_GNC</vt:lpstr>
      <vt:lpstr>RNA_M</vt:lpstr>
      <vt:lpstr>RNA_NA</vt:lpstr>
      <vt:lpstr>RNA_O</vt:lpstr>
      <vt:lpstr>RNA_TM</vt:lpstr>
      <vt:lpstr>RNA_TW</vt:lpstr>
      <vt:lpstr>SOR_F</vt:lpstr>
      <vt:lpstr>SOR_GNC</vt:lpstr>
      <vt:lpstr>SOR_M</vt:lpstr>
      <vt:lpstr>SOR_NA</vt:lpstr>
      <vt:lpstr>SOR_O</vt:lpstr>
      <vt:lpstr>SOR_TM</vt:lpstr>
      <vt:lpstr>SOR_TW</vt:lpstr>
      <vt:lpstr>t_14_1</vt:lpstr>
      <vt:lpstr>t_14_10</vt:lpstr>
      <vt:lpstr>t_14_2</vt:lpstr>
      <vt:lpstr>t_14_3</vt:lpstr>
      <vt:lpstr>t_14_4</vt:lpstr>
      <vt:lpstr>t_14_5</vt:lpstr>
      <vt:lpstr>t_14_6</vt:lpstr>
      <vt:lpstr>t_14_7</vt:lpstr>
      <vt:lpstr>t_14_8</vt:lpstr>
      <vt:lpstr>t_14_9</vt:lpstr>
      <vt:lpstr>t_14_t</vt:lpstr>
      <vt:lpstr>t_4_1</vt:lpstr>
      <vt:lpstr>t_4_2</vt:lpstr>
      <vt:lpstr>t_4_3</vt:lpstr>
      <vt:lpstr>t_4_4</vt:lpstr>
      <vt:lpstr>t_4_5</vt:lpstr>
      <vt:lpstr>t_4_t</vt:lpstr>
      <vt:lpstr>T3_C_F</vt:lpstr>
      <vt:lpstr>T3_C_GNC</vt:lpstr>
      <vt:lpstr>T3_C_M</vt:lpstr>
      <vt:lpstr>T3_C_NA</vt:lpstr>
      <vt:lpstr>T3_C_O</vt:lpstr>
      <vt:lpstr>T3_C_TM</vt:lpstr>
      <vt:lpstr>T3_C_TW</vt:lpstr>
      <vt:lpstr>T3_F</vt:lpstr>
      <vt:lpstr>T3_H_F</vt:lpstr>
      <vt:lpstr>T3_H_GNC</vt:lpstr>
      <vt:lpstr>T3_H_M</vt:lpstr>
      <vt:lpstr>T3_H_NA</vt:lpstr>
      <vt:lpstr>T3_H_O</vt:lpstr>
      <vt:lpstr>T3_H_TM</vt:lpstr>
      <vt:lpstr>T3_H_TW</vt:lpstr>
      <vt:lpstr>T3_O_F</vt:lpstr>
      <vt:lpstr>T3_O_GNC</vt:lpstr>
      <vt:lpstr>T3_O_M</vt:lpstr>
      <vt:lpstr>T3_O_NA</vt:lpstr>
      <vt:lpstr>T3_O_O</vt:lpstr>
      <vt:lpstr>T3_O_TM</vt:lpstr>
      <vt:lpstr>T3_O_TW</vt:lpstr>
      <vt:lpstr>T3_R_F</vt:lpstr>
      <vt:lpstr>T3_R_GNC</vt:lpstr>
      <vt:lpstr>T3_R_M</vt:lpstr>
      <vt:lpstr>T3_R_NA</vt:lpstr>
      <vt:lpstr>T3_R_O</vt:lpstr>
      <vt:lpstr>T3_R_TM</vt:lpstr>
      <vt:lpstr>T3_R_TW</vt:lpstr>
      <vt:lpstr>T7_CSC</vt:lpstr>
      <vt:lpstr>T7_ESMI</vt:lpstr>
      <vt:lpstr>Total_15A_1</vt:lpstr>
      <vt:lpstr>Total_15A_2</vt:lpstr>
      <vt:lpstr>Total_15A_3</vt:lpstr>
      <vt:lpstr>Total_15A_4</vt:lpstr>
      <vt:lpstr>total_2_1</vt:lpstr>
      <vt:lpstr>total_2_10</vt:lpstr>
      <vt:lpstr>total_2_2</vt:lpstr>
      <vt:lpstr>total_2_3</vt:lpstr>
      <vt:lpstr>total_2_4</vt:lpstr>
      <vt:lpstr>total_2_5</vt:lpstr>
      <vt:lpstr>total_2_6</vt:lpstr>
      <vt:lpstr>total_2_7</vt:lpstr>
      <vt:lpstr>total_2_8</vt:lpstr>
      <vt:lpstr>total_2_9</vt:lpstr>
      <vt:lpstr>total_2_t</vt:lpstr>
      <vt:lpstr>total_3_1</vt:lpstr>
      <vt:lpstr>total_3_2</vt:lpstr>
      <vt:lpstr>total_3_3</vt:lpstr>
      <vt:lpstr>total_3_4</vt:lpstr>
      <vt:lpstr>total_5a_1</vt:lpstr>
      <vt:lpstr>total_5a_2</vt:lpstr>
      <vt:lpstr>total_5a_3</vt:lpstr>
      <vt:lpstr>total_5a_4</vt:lpstr>
      <vt:lpstr>total_5a_t</vt:lpstr>
      <vt:lpstr>total_T3_1</vt:lpstr>
      <vt:lpstr>total15A_3_1</vt:lpstr>
      <vt:lpstr>totalAI</vt:lpstr>
      <vt:lpstr>totalAS</vt:lpstr>
      <vt:lpstr>totalB</vt:lpstr>
      <vt:lpstr>totalf_14_1</vt:lpstr>
      <vt:lpstr>totalf_14_1_1</vt:lpstr>
      <vt:lpstr>totalf_14_10</vt:lpstr>
      <vt:lpstr>totalf_14_2</vt:lpstr>
      <vt:lpstr>totalf_14_3</vt:lpstr>
      <vt:lpstr>totalf_14_4</vt:lpstr>
      <vt:lpstr>totalf_14_5</vt:lpstr>
      <vt:lpstr>totalf_14_6</vt:lpstr>
      <vt:lpstr>totalf_14_7</vt:lpstr>
      <vt:lpstr>totalf_14_8</vt:lpstr>
      <vt:lpstr>totalf_14_9</vt:lpstr>
      <vt:lpstr>totalf_14_t</vt:lpstr>
      <vt:lpstr>totalf_2_1</vt:lpstr>
      <vt:lpstr>totalf_2_10</vt:lpstr>
      <vt:lpstr>totalf_2_2</vt:lpstr>
      <vt:lpstr>totalf_2_3</vt:lpstr>
      <vt:lpstr>totalf_2_4</vt:lpstr>
      <vt:lpstr>totalf_2_5</vt:lpstr>
      <vt:lpstr>totalf_2_6</vt:lpstr>
      <vt:lpstr>totalf_2_7</vt:lpstr>
      <vt:lpstr>totalf_2_8</vt:lpstr>
      <vt:lpstr>totalf_2_9</vt:lpstr>
      <vt:lpstr>totalf_2_t</vt:lpstr>
      <vt:lpstr>totalf_2t</vt:lpstr>
      <vt:lpstr>totalf_5a_1</vt:lpstr>
      <vt:lpstr>totalf_5a_2</vt:lpstr>
      <vt:lpstr>totalf_5a_3</vt:lpstr>
      <vt:lpstr>totalf_5a_4</vt:lpstr>
      <vt:lpstr>totalf_5a_t</vt:lpstr>
      <vt:lpstr>totalFP_2_t</vt:lpstr>
      <vt:lpstr>totalgnc_14_1</vt:lpstr>
      <vt:lpstr>totalgnc_14_2</vt:lpstr>
      <vt:lpstr>totalgnc_14_3</vt:lpstr>
      <vt:lpstr>totalgnc_14_4</vt:lpstr>
      <vt:lpstr>totalgnc_14_5</vt:lpstr>
      <vt:lpstr>totalgnc_14_6</vt:lpstr>
      <vt:lpstr>totalgnc_14_7</vt:lpstr>
      <vt:lpstr>totalgnc_14_8</vt:lpstr>
      <vt:lpstr>totalgnc_14_9</vt:lpstr>
      <vt:lpstr>totalgnc_14_t</vt:lpstr>
      <vt:lpstr>totalgnc_2_1</vt:lpstr>
      <vt:lpstr>totalgnc_2_2</vt:lpstr>
      <vt:lpstr>totalgnc_2_3</vt:lpstr>
      <vt:lpstr>totalgnc_2_4</vt:lpstr>
      <vt:lpstr>totalgnc_2_5</vt:lpstr>
      <vt:lpstr>totalgnc_2_6</vt:lpstr>
      <vt:lpstr>totalgnc_2_7</vt:lpstr>
      <vt:lpstr>totalgnc_2_8</vt:lpstr>
      <vt:lpstr>totalgnc_2_9</vt:lpstr>
      <vt:lpstr>totalgnc_2_t</vt:lpstr>
      <vt:lpstr>totalgnc_5a_1</vt:lpstr>
      <vt:lpstr>totalgnc_5a_2</vt:lpstr>
      <vt:lpstr>totalgnc_5a_3</vt:lpstr>
      <vt:lpstr>totalgnc_5a_4</vt:lpstr>
      <vt:lpstr>totalgnc_5a_t</vt:lpstr>
      <vt:lpstr>totalgncP_2_t</vt:lpstr>
      <vt:lpstr>totalHoL</vt:lpstr>
      <vt:lpstr>totalm_14_1</vt:lpstr>
      <vt:lpstr>totalm_14_10</vt:lpstr>
      <vt:lpstr>totalm_14_2</vt:lpstr>
      <vt:lpstr>totalm_14_3</vt:lpstr>
      <vt:lpstr>totalm_14_4</vt:lpstr>
      <vt:lpstr>totalm_14_5</vt:lpstr>
      <vt:lpstr>totalm_14_6</vt:lpstr>
      <vt:lpstr>totalm_14_7</vt:lpstr>
      <vt:lpstr>totalm_14_8</vt:lpstr>
      <vt:lpstr>totalm_14_9</vt:lpstr>
      <vt:lpstr>totalm_14_t</vt:lpstr>
      <vt:lpstr>totalm_2_1</vt:lpstr>
      <vt:lpstr>totalm_2_10</vt:lpstr>
      <vt:lpstr>totalm_2_2</vt:lpstr>
      <vt:lpstr>totalm_2_3</vt:lpstr>
      <vt:lpstr>totalm_2_4</vt:lpstr>
      <vt:lpstr>totalm_2_5</vt:lpstr>
      <vt:lpstr>totalm_2_6</vt:lpstr>
      <vt:lpstr>totalm_2_7</vt:lpstr>
      <vt:lpstr>totalm_2_8</vt:lpstr>
      <vt:lpstr>totalm_2_9</vt:lpstr>
      <vt:lpstr>totalm_2_t</vt:lpstr>
      <vt:lpstr>totalm_2t</vt:lpstr>
      <vt:lpstr>totalm_5a_1</vt:lpstr>
      <vt:lpstr>totalm_5a_2</vt:lpstr>
      <vt:lpstr>totalm_5a_3</vt:lpstr>
      <vt:lpstr>totalm_5a_4</vt:lpstr>
      <vt:lpstr>totalm_5a_t</vt:lpstr>
      <vt:lpstr>totalMTORR</vt:lpstr>
      <vt:lpstr>totalNA</vt:lpstr>
      <vt:lpstr>totalna_2_1</vt:lpstr>
      <vt:lpstr>totalna_2_10</vt:lpstr>
      <vt:lpstr>totalna_2_2</vt:lpstr>
      <vt:lpstr>totalna_2_2C</vt:lpstr>
      <vt:lpstr>totalna_2_3</vt:lpstr>
      <vt:lpstr>totalna_2_4</vt:lpstr>
      <vt:lpstr>totalna_2_5</vt:lpstr>
      <vt:lpstr>totalna_2_6</vt:lpstr>
      <vt:lpstr>totalna_2_7</vt:lpstr>
      <vt:lpstr>totalna_2_8</vt:lpstr>
      <vt:lpstr>totalna_2_9</vt:lpstr>
      <vt:lpstr>totalna_2_t</vt:lpstr>
      <vt:lpstr>totalna_2t</vt:lpstr>
      <vt:lpstr>totalna_5a_1</vt:lpstr>
      <vt:lpstr>totalna_5a_2</vt:lpstr>
      <vt:lpstr>totalna_5a_3</vt:lpstr>
      <vt:lpstr>totalna_5a_4</vt:lpstr>
      <vt:lpstr>totalna_5a_t</vt:lpstr>
      <vt:lpstr>totalnaP_2_t</vt:lpstr>
      <vt:lpstr>totalNH</vt:lpstr>
      <vt:lpstr>totalNHoL</vt:lpstr>
      <vt:lpstr>totalO_14_1</vt:lpstr>
      <vt:lpstr>totalO_14_1_2</vt:lpstr>
      <vt:lpstr>totalO_14_2</vt:lpstr>
      <vt:lpstr>totalO_14_3</vt:lpstr>
      <vt:lpstr>totalO_14_4</vt:lpstr>
      <vt:lpstr>totalO_14_5</vt:lpstr>
      <vt:lpstr>totalO_14_6</vt:lpstr>
      <vt:lpstr>totalO_14_7</vt:lpstr>
      <vt:lpstr>totalO_14_8</vt:lpstr>
      <vt:lpstr>totalO_14_9</vt:lpstr>
      <vt:lpstr>totalO_14_t</vt:lpstr>
      <vt:lpstr>totalO_2_1</vt:lpstr>
      <vt:lpstr>totalO_2_10</vt:lpstr>
      <vt:lpstr>totalO_2_2</vt:lpstr>
      <vt:lpstr>totalO_2_3</vt:lpstr>
      <vt:lpstr>totalO_2_4</vt:lpstr>
      <vt:lpstr>totalO_2_5</vt:lpstr>
      <vt:lpstr>totalO_2_6</vt:lpstr>
      <vt:lpstr>totalO_2_7</vt:lpstr>
      <vt:lpstr>totalO_2_8</vt:lpstr>
      <vt:lpstr>totalO_2_9</vt:lpstr>
      <vt:lpstr>totalO_2t</vt:lpstr>
      <vt:lpstr>totalO_5a_1</vt:lpstr>
      <vt:lpstr>totalO_5a_2</vt:lpstr>
      <vt:lpstr>totalO_5a_3</vt:lpstr>
      <vt:lpstr>totalO_5a_4</vt:lpstr>
      <vt:lpstr>totalO_5a_t</vt:lpstr>
      <vt:lpstr>totaloP_2_t</vt:lpstr>
      <vt:lpstr>totalp_2_t</vt:lpstr>
      <vt:lpstr>totalRNA</vt:lpstr>
      <vt:lpstr>totalSOR</vt:lpstr>
      <vt:lpstr>totalt_2Bt</vt:lpstr>
      <vt:lpstr>totalt_2t</vt:lpstr>
      <vt:lpstr>totalT_3_1</vt:lpstr>
      <vt:lpstr>totalT_3_2</vt:lpstr>
      <vt:lpstr>totalT_3_3</vt:lpstr>
      <vt:lpstr>totalT_3_4</vt:lpstr>
      <vt:lpstr>totalT3_3_1</vt:lpstr>
      <vt:lpstr>totaltm_14_1</vt:lpstr>
      <vt:lpstr>totaltm_14_2</vt:lpstr>
      <vt:lpstr>totaltm_14_3</vt:lpstr>
      <vt:lpstr>totaltm_14_4</vt:lpstr>
      <vt:lpstr>totaltm_14_5</vt:lpstr>
      <vt:lpstr>totaltm_14_6</vt:lpstr>
      <vt:lpstr>totaltm_14_7</vt:lpstr>
      <vt:lpstr>totaltm_14_8</vt:lpstr>
      <vt:lpstr>totaltm_14_9</vt:lpstr>
      <vt:lpstr>totaltm_14_t</vt:lpstr>
      <vt:lpstr>totaltm_2_1</vt:lpstr>
      <vt:lpstr>totaltm_2_2</vt:lpstr>
      <vt:lpstr>totaltm_2_3</vt:lpstr>
      <vt:lpstr>totaltm_2_4</vt:lpstr>
      <vt:lpstr>totaltm_2_5</vt:lpstr>
      <vt:lpstr>totaltm_2_6</vt:lpstr>
      <vt:lpstr>totaltm_2_7</vt:lpstr>
      <vt:lpstr>totaltm_2_8</vt:lpstr>
      <vt:lpstr>totaltm_2_9</vt:lpstr>
      <vt:lpstr>totaltm_2_t</vt:lpstr>
      <vt:lpstr>totaltm_5a_1</vt:lpstr>
      <vt:lpstr>totaltm_5a_2</vt:lpstr>
      <vt:lpstr>totaltm_5a_3</vt:lpstr>
      <vt:lpstr>totaltm_5a_4</vt:lpstr>
      <vt:lpstr>totaltm_5a_t</vt:lpstr>
      <vt:lpstr>totaltmP_2_t</vt:lpstr>
      <vt:lpstr>totaltw_14_1</vt:lpstr>
      <vt:lpstr>totaltw_14_2</vt:lpstr>
      <vt:lpstr>totaltw_14_3</vt:lpstr>
      <vt:lpstr>totaltw_14_4</vt:lpstr>
      <vt:lpstr>totaltw_14_5</vt:lpstr>
      <vt:lpstr>totaltw_14_6</vt:lpstr>
      <vt:lpstr>totaltw_14_7</vt:lpstr>
      <vt:lpstr>totaltw_14_8</vt:lpstr>
      <vt:lpstr>totaltw_14_9</vt:lpstr>
      <vt:lpstr>totaltw_14_t</vt:lpstr>
      <vt:lpstr>totaltw_2_1</vt:lpstr>
      <vt:lpstr>totaltw_2_2</vt:lpstr>
      <vt:lpstr>totaltw_2_3</vt:lpstr>
      <vt:lpstr>totaltw_2_4</vt:lpstr>
      <vt:lpstr>totaltw_2_5</vt:lpstr>
      <vt:lpstr>totaltw_2_6</vt:lpstr>
      <vt:lpstr>totaltw_2_7</vt:lpstr>
      <vt:lpstr>totaltw_2_8</vt:lpstr>
      <vt:lpstr>totaltw_2_9</vt:lpstr>
      <vt:lpstr>totaltw_2_t</vt:lpstr>
      <vt:lpstr>totaltw_5a_1</vt:lpstr>
      <vt:lpstr>totaltw_5a_2</vt:lpstr>
      <vt:lpstr>totaltw_5a_3</vt:lpstr>
      <vt:lpstr>totaltw_5a_4</vt:lpstr>
      <vt:lpstr>totaltw_5a_t</vt:lpstr>
      <vt:lpstr>totaltwP_2_t</vt:lpstr>
      <vt:lpstr>totalW</vt:lpstr>
      <vt:lpstr>URS_Tables_Table12_List</vt:lpstr>
      <vt:lpstr>WH_F</vt:lpstr>
      <vt:lpstr>WH_GNC</vt:lpstr>
      <vt:lpstr>WH_M</vt:lpstr>
      <vt:lpstr>WH_NA</vt:lpstr>
      <vt:lpstr>WH_O</vt:lpstr>
      <vt:lpstr>WH_TM</vt:lpstr>
      <vt:lpstr>WH_TW</vt:lpstr>
      <vt:lpstr>Z_8FFC0480_5D06_416F_B58F_270D346B74CC_.wvu.PrintArea</vt:lpstr>
      <vt:lpstr>Z_8FFC0480_5D06_416F_B58F_270D346B74CC_.wvu.PrintTitles</vt:lpstr>
      <vt:lpstr>Z_B842D2B0_AB1F_4E26_AEF6_331DA43671D5_.wvu.Cols</vt:lpstr>
      <vt:lpstr>Z_B842D2B0_AB1F_4E26_AEF6_331DA43671D5_.wvu.PrintArea</vt:lpstr>
      <vt:lpstr>Z_B842D2B0_AB1F_4E26_AEF6_331DA43671D5_.wvu.PrintTitles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BHSIS</dc:creator>
  <cp:keywords/>
  <dc:description/>
  <cp:lastModifiedBy>Priyanka Yadav</cp:lastModifiedBy>
  <cp:revision>1</cp:revision>
  <dcterms:created xsi:type="dcterms:W3CDTF">2023-07-05T20:06:53Z</dcterms:created>
  <dcterms:modified xsi:type="dcterms:W3CDTF">2025-03-12T15:08:10Z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0x0101000522D499D993944B9B35B8E9D6B37DE8</vt:lpwstr>
  </property>
  <property fmtid="{D5CDD505-2E9C-101B-9397-08002B2CF9AE}" pid="3" name="MediaServiceImageTags">
    <vt:lpwstr/>
  </property>
</Properties>
</file>